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Sheet1!$A$1:$AC$588</definedName>
  </definedNames>
  <calcPr/>
</workbook>
</file>

<file path=xl/sharedStrings.xml><?xml version="1.0" encoding="utf-8"?>
<sst xmlns="http://schemas.openxmlformats.org/spreadsheetml/2006/main" count="14704" uniqueCount="2464">
  <si>
    <t>Nuevo Sector DNP</t>
  </si>
  <si>
    <t>Nombre Sector DNP</t>
  </si>
  <si>
    <t>Código Sector FUT</t>
  </si>
  <si>
    <t>Nombre Sector FUT</t>
  </si>
  <si>
    <t>Componente Estratégico</t>
  </si>
  <si>
    <t>Código del Programa</t>
  </si>
  <si>
    <t>Código del Programa (Delta)</t>
  </si>
  <si>
    <t>Programa</t>
  </si>
  <si>
    <t>Código del Subprograma</t>
  </si>
  <si>
    <t>Código del Subprograma (Delta)</t>
  </si>
  <si>
    <t>Subprograma</t>
  </si>
  <si>
    <t>Meta de Resultado</t>
  </si>
  <si>
    <t>Descripción Meta de Resultado</t>
  </si>
  <si>
    <t>Meta de Producto</t>
  </si>
  <si>
    <t>Descripción Meta de Producto</t>
  </si>
  <si>
    <t>Meta Vigencia</t>
  </si>
  <si>
    <t>BPIN</t>
  </si>
  <si>
    <t>BPIM</t>
  </si>
  <si>
    <t>Abreviado</t>
  </si>
  <si>
    <t>Proyecto</t>
  </si>
  <si>
    <t>Objetivo Proyecto</t>
  </si>
  <si>
    <t>No.</t>
  </si>
  <si>
    <t>Actividad</t>
  </si>
  <si>
    <t>Fuente</t>
  </si>
  <si>
    <t>Nombre Fuente</t>
  </si>
  <si>
    <t>Articulo</t>
  </si>
  <si>
    <t>Valor</t>
  </si>
  <si>
    <t>Dependencia</t>
  </si>
  <si>
    <t>Banco</t>
  </si>
  <si>
    <t>22</t>
  </si>
  <si>
    <t>Educación</t>
  </si>
  <si>
    <t>A.1</t>
  </si>
  <si>
    <t>EDUCACIÓN</t>
  </si>
  <si>
    <t>3. Jamundí con oportunidades: Primero la educación y el empleo</t>
  </si>
  <si>
    <t>3.1</t>
  </si>
  <si>
    <t>3.01</t>
  </si>
  <si>
    <t>Educación con Calidad para el desarrollo de ciudadanos y ciudadanas en la excelencia</t>
  </si>
  <si>
    <t>3.1.1</t>
  </si>
  <si>
    <t>1</t>
  </si>
  <si>
    <t>Estrategias para acceso y permanencia en la educación inicial, preescolar, básica y media.</t>
  </si>
  <si>
    <t>IR-2020-57</t>
  </si>
  <si>
    <t>Promedio general resultados prueba Saber 11 Instituciones educativas oficiales del sector rural y oficial.</t>
  </si>
  <si>
    <t>IP-2020-134</t>
  </si>
  <si>
    <t>Porcentaje de estudiantes atendidos por el Programa de Alimentación Escolar (PAE)</t>
  </si>
  <si>
    <t>001</t>
  </si>
  <si>
    <t>Fortalecimiento del Programa de Alimentación Escolar para estudiantes de matrícula oficial en el Municipio de Jamundí</t>
  </si>
  <si>
    <t>Incrementar la permanencia de los niños, niñas, adolescentes y jóvenes que asisten a los Establecimientos Educativos Oficiales del Munioipio de Jamundí</t>
  </si>
  <si>
    <t>01</t>
  </si>
  <si>
    <t>Suministrar complemento nutricional en la modalidad de complemento am/pm a los escolares matriculados en las IEO</t>
  </si>
  <si>
    <t>ICLD VIGENCIA ACTUAL</t>
  </si>
  <si>
    <t>322.00101.11101</t>
  </si>
  <si>
    <t>Edgar</t>
  </si>
  <si>
    <t>SGP Educación - Calidad CSF</t>
  </si>
  <si>
    <t>322.00101.12113</t>
  </si>
  <si>
    <t xml:space="preserve">SGP - Alimentación Escolar </t>
  </si>
  <si>
    <t>322.00101.12151</t>
  </si>
  <si>
    <t>alimentacion escolar PAE</t>
  </si>
  <si>
    <t>322.00101.12214</t>
  </si>
  <si>
    <t xml:space="preserve">Balance - SGP - Alimentación Escolar </t>
  </si>
  <si>
    <t>322.00101.22151</t>
  </si>
  <si>
    <t>Balance - alimentacion escolar PAE</t>
  </si>
  <si>
    <t>322.00101.22214</t>
  </si>
  <si>
    <t>02</t>
  </si>
  <si>
    <t>Suministrar complemento nutricional en la modalidad de almuerzos para jornada única a los escolares matriculados en las IEO</t>
  </si>
  <si>
    <t>322.00102.12214</t>
  </si>
  <si>
    <t>03</t>
  </si>
  <si>
    <t>Realizar apoyo a la supervisión del Programa de Alimentación escolar (PAE)</t>
  </si>
  <si>
    <t>SGP PG - Libre inversión</t>
  </si>
  <si>
    <t>322.00103.12143</t>
  </si>
  <si>
    <t>322.00103.22151</t>
  </si>
  <si>
    <t>04</t>
  </si>
  <si>
    <t>Realizar apoyo para la operación del Programa de alimentación escolar (PAE)</t>
  </si>
  <si>
    <t>322.00104.12143</t>
  </si>
  <si>
    <t>322.00104.22151</t>
  </si>
  <si>
    <t>IP-2020-133</t>
  </si>
  <si>
    <t>Porcentaje de estudiantes atendidos por el programa de transporte escolar</t>
  </si>
  <si>
    <t>.97</t>
  </si>
  <si>
    <t>002</t>
  </si>
  <si>
    <t>Prestación del Servicio de Transporte Escolar a estudiantes matriculados en las Instituciones Oficiales del municipio de Jamundí</t>
  </si>
  <si>
    <t>Mejorar el acceso y la permanencia en el Sistema Educativo de la población estudiantil oficial del Municipio de Jamundí</t>
  </si>
  <si>
    <t>Prestación del servicio del transporte para el desplazamiento de los niños en diferentes medios alternativos</t>
  </si>
  <si>
    <t>322.00201.11101</t>
  </si>
  <si>
    <t>322.00201.12113</t>
  </si>
  <si>
    <t>322.00201.12143</t>
  </si>
  <si>
    <t>Realizar contratación de personal de apoyo para el seguimiento del servicio de transporte</t>
  </si>
  <si>
    <t>322.00202.12143</t>
  </si>
  <si>
    <t>17</t>
  </si>
  <si>
    <t>Agricultura y Desarrollo Rural</t>
  </si>
  <si>
    <t>A.8</t>
  </si>
  <si>
    <t>AGROPECUARIO</t>
  </si>
  <si>
    <t xml:space="preserve">3.8 </t>
  </si>
  <si>
    <t xml:space="preserve">3.08 </t>
  </si>
  <si>
    <t>Jamundí, líder en producción agropecuaria sostenible y buen vivir</t>
  </si>
  <si>
    <t>3.8.2</t>
  </si>
  <si>
    <t>2</t>
  </si>
  <si>
    <t>Extensión Agropecuaria como servicio público</t>
  </si>
  <si>
    <t>IR-2020-69</t>
  </si>
  <si>
    <t>Número de Familias Beneficiadas por personas que generaron empleo mediante proyecto productivo y de emprendimiento</t>
  </si>
  <si>
    <t>IP-2020-158</t>
  </si>
  <si>
    <t>Número de UPA que reciben el Servicio de Extensión Agropecuaria</t>
  </si>
  <si>
    <t>1000</t>
  </si>
  <si>
    <t>003</t>
  </si>
  <si>
    <t>Producción	Agropecuaria Sostenible y Buen Vivir en el municipio de Jamundí</t>
  </si>
  <si>
    <t>Incrementar la competitividad de los sistemas productivos con un enfoque de sostenibilidad, inclusión social y buen vivir</t>
  </si>
  <si>
    <t>Fortalecer el servicio de extensión agropecuaria del municipio de Jamundí, mediante el fortalecimiento institucional de la secretaría de agricultura para la atención y ampliación de cobertura en el apoyo a los pequeños y medianos productores</t>
  </si>
  <si>
    <t>317.00301.11101</t>
  </si>
  <si>
    <t>Agricultura</t>
  </si>
  <si>
    <t>Andrei</t>
  </si>
  <si>
    <t>317.00301.12143</t>
  </si>
  <si>
    <t>3.8.4</t>
  </si>
  <si>
    <t>4</t>
  </si>
  <si>
    <t>Agricultura Familiar, Comunitaria y asociativa</t>
  </si>
  <si>
    <t>IP-2020-160</t>
  </si>
  <si>
    <t>Número de familias con Huertos y/o granjas familiares implementadas</t>
  </si>
  <si>
    <t>30</t>
  </si>
  <si>
    <t>Promover la seguridad y autonomia alimentaria mediante el fortalecimiento y la implementación de huertas y granjas comunitarias y/o familiares</t>
  </si>
  <si>
    <t>317.00302.11101</t>
  </si>
  <si>
    <t>317.00302.12143</t>
  </si>
  <si>
    <t>3.8.3</t>
  </si>
  <si>
    <t>3</t>
  </si>
  <si>
    <t>Fortalecimiento de las cadenas productivas agropecuarias del Municipio</t>
  </si>
  <si>
    <t>IP-2020-159</t>
  </si>
  <si>
    <t>Número Contratos de alianza comercial entre compradores y agricultores</t>
  </si>
  <si>
    <t>100</t>
  </si>
  <si>
    <t>Fortalecer las cadenas productivas agropecuarias mediante su caracterización y consolidación, asi también como la gestión de alianzas comerciales para los pequeños y medianos productores, y la creación e implementación de los mercados campesinos (presenciales y virtuales) con las medidas de bioseguridad</t>
  </si>
  <si>
    <t>317.00303.12143</t>
  </si>
  <si>
    <t>IP-2020-161</t>
  </si>
  <si>
    <t>Número de asociaciones Activas en funcionamiento fortalecidas</t>
  </si>
  <si>
    <t>10</t>
  </si>
  <si>
    <t>Fomentar las asociaciones e iniciativas productivas que deriven en promover el desarrollo rural sostenible y amigable con el medio ambiente, junto con el fortalecimiento de instancias de participación dentro del municipio</t>
  </si>
  <si>
    <t>317.00304.12143</t>
  </si>
  <si>
    <t>A.6</t>
  </si>
  <si>
    <t xml:space="preserve">3.9 </t>
  </si>
  <si>
    <t xml:space="preserve">3.09 </t>
  </si>
  <si>
    <t>Mas emprendimiento, más innovación.</t>
  </si>
  <si>
    <t>3.9.5</t>
  </si>
  <si>
    <t>5</t>
  </si>
  <si>
    <t>Jamundí, con desarrollo rural incluyente - Empalme generacional Joven Rural</t>
  </si>
  <si>
    <t>IR-2020-71</t>
  </si>
  <si>
    <t>IP-2020-166</t>
  </si>
  <si>
    <t>Número Jóvenes rurales que participan en proceso de formación relacionadas con el sector rural - mínimo 15 serán para mujeres jóvenes.</t>
  </si>
  <si>
    <t>50</t>
  </si>
  <si>
    <t>05</t>
  </si>
  <si>
    <t>Promover la formación de jovenes rurales para fortalecer los emprendimientos, iniciativas de desarrollo e innovación en la ruralidad del municipio</t>
  </si>
  <si>
    <t>317.00305.12143</t>
  </si>
  <si>
    <t>A.7</t>
  </si>
  <si>
    <t>3.9.4</t>
  </si>
  <si>
    <t>Jamundí, con desarrollo rural incluyente - Mujer rural</t>
  </si>
  <si>
    <t>IP-2020-165</t>
  </si>
  <si>
    <t>Número de Mujeres de la zona rural beneficiadas en proyectos productivos y procesos de formación</t>
  </si>
  <si>
    <t>06</t>
  </si>
  <si>
    <t>Promover la formación de mujeres rurales para fortalecer los emprendimientos, iniciativas de desarrollo e innovación en la ruralidad del municipio</t>
  </si>
  <si>
    <t>317.00306.12143</t>
  </si>
  <si>
    <t>41</t>
  </si>
  <si>
    <t>Inclusión social</t>
  </si>
  <si>
    <t>A.14</t>
  </si>
  <si>
    <t>Atención a grupos vulnerables - promoción social</t>
  </si>
  <si>
    <t>2. Desarrollo humano y social: Primero el bienestar y la seguridad</t>
  </si>
  <si>
    <t>2.10</t>
  </si>
  <si>
    <t>Jamundi Etnica y con enfoque diferencial</t>
  </si>
  <si>
    <t>2.10.1</t>
  </si>
  <si>
    <t>Conmemoración de manifestaciones ancestrales y tradicionales étnicas</t>
  </si>
  <si>
    <t>IR-2020-16</t>
  </si>
  <si>
    <t xml:space="preserve">Porcentaje de población étnica del municipio participativa y empoderada </t>
  </si>
  <si>
    <t>IP-2020-42</t>
  </si>
  <si>
    <t>Festividades y manifestaciones ancestrales étnicas apoyadas en el cuatrienio</t>
  </si>
  <si>
    <t>004</t>
  </si>
  <si>
    <t>Apoyo en el desarrollo social y economico de las comunidades indigenas del municipio de Jamundi - Valle</t>
  </si>
  <si>
    <t>Generar alta participacion de las Comunidades Ètnicas en la ejecuciòn de iniciativas culturales, sociales, organizacionales y productivas</t>
  </si>
  <si>
    <t>Conmemoracion de (2) Fiestas Ancestrales y tradiciones Etnicas en el Resguardo y Cabildo Indigena</t>
  </si>
  <si>
    <t>341.00401.12143</t>
  </si>
  <si>
    <t>Asuntos Etnicos</t>
  </si>
  <si>
    <t>Paula</t>
  </si>
  <si>
    <t>2.10.2</t>
  </si>
  <si>
    <t>Enfoque diferencial étnico en salud, Jamundí respetuosa de las tradiciones ancestrales</t>
  </si>
  <si>
    <t>IP-2020-43</t>
  </si>
  <si>
    <t>Talleres para el fortalecimiento de la cultura participativa, comunitaria e incluyente en salud desde un enfoque diferencial</t>
  </si>
  <si>
    <t>Apoyar la realizacion de talleres de promocion y prevencion en acciones de capacitacion para fortalecer la cultura participativa comunitaria e inlcuyente en salud desde el enfoque diferencia</t>
  </si>
  <si>
    <t>341.00402.12143</t>
  </si>
  <si>
    <t>2.10.3</t>
  </si>
  <si>
    <t>Fortalecimiento a las formas tradicionales étnicas de organización</t>
  </si>
  <si>
    <t>IP-2020-209</t>
  </si>
  <si>
    <t>Consejos Comunitarios Afro, Organizaciones de base, Resguardo y Cabildo indígenas capacitados y fortalecidos en sus costumbres y tradiciones</t>
  </si>
  <si>
    <t>.7</t>
  </si>
  <si>
    <t>Apoyar iniciativas productivas economicas y ambientales de las Comunidades Indigenas</t>
  </si>
  <si>
    <t>341.00403.12143</t>
  </si>
  <si>
    <t>Prestacion de servicios tecnicos para el fortalecimiento de las iniciativas de las comunidades Indigenas</t>
  </si>
  <si>
    <t>341.00404.11101</t>
  </si>
  <si>
    <t>IP-2020-44</t>
  </si>
  <si>
    <t>005</t>
  </si>
  <si>
    <t>Fortalecimiento Institucional de las Organizaciones Ètnicas del Municipio de Jamundì Valle del Cauca</t>
  </si>
  <si>
    <t>Generar alta participacion y confianza de las Comunidades Ètnicas en la ejecuciòn de los Proyectos  Culturales, Sociales, Organizacionales y Productivos del Municipio de Jamundi -Valle del Cauca</t>
  </si>
  <si>
    <t>Implementación de la Política pública de Etnias en el Municipio de Jamundì</t>
  </si>
  <si>
    <t>341.00501.12143</t>
  </si>
  <si>
    <t xml:space="preserve">Articular los procesos Etnoeducativos con la Sria de Educacion y Apoyar y fortalecer los ( 15) Planes de Etnodesarrollo </t>
  </si>
  <si>
    <t>341.00502.12143</t>
  </si>
  <si>
    <t xml:space="preserve">Formular, estructurar  y gestionar proyectos con enfoque diferencial </t>
  </si>
  <si>
    <t>341.00503.12143</t>
  </si>
  <si>
    <t>341.00503.11101</t>
  </si>
  <si>
    <t>Prestación de Servicios Profesionales para el fortalecimiento de las iniciativas de los Consejos Comunitarios.</t>
  </si>
  <si>
    <t>341.00504.11101</t>
  </si>
  <si>
    <t>Apoyo y continuidad a iniciativas productivas economicas y ambientales de los Consejos Comunitarios y Comunidades Indigenas</t>
  </si>
  <si>
    <t>341.00505.12143</t>
  </si>
  <si>
    <t xml:space="preserve">Fortalecimiento y apoyo en las estructura social de las comunidades Afro </t>
  </si>
  <si>
    <t>341.00506.11101</t>
  </si>
  <si>
    <t>8</t>
  </si>
  <si>
    <t>07</t>
  </si>
  <si>
    <t>Apoyo a la realizacion de talleres de promocion y prevencion en acciones de capacitacion para fortalecer la cultura participativa comunitaria e inlcuyente en salud desde el enfoque diferencial</t>
  </si>
  <si>
    <t>341.00507.12143</t>
  </si>
  <si>
    <t>08</t>
  </si>
  <si>
    <t>Conmemoración de las Fiestas Ancestrales y tradiciones Etnicas</t>
  </si>
  <si>
    <t>341.00508.12143</t>
  </si>
  <si>
    <t>09</t>
  </si>
  <si>
    <t>Apoyo y seguimiento a las Fiestas Ancestrales y tradiciones Ètnicas</t>
  </si>
  <si>
    <t>341.00509.12143</t>
  </si>
  <si>
    <t>341.00509.11101</t>
  </si>
  <si>
    <t>23</t>
  </si>
  <si>
    <t>Tecnologías de la Información y las Comunicaciones</t>
  </si>
  <si>
    <t>A17</t>
  </si>
  <si>
    <t>FORTALECIMIENTO INSITUCIONAL</t>
  </si>
  <si>
    <t>1. Gobierno transparente y eficaz: Primero la lucha conta la corrupción</t>
  </si>
  <si>
    <t>1.3</t>
  </si>
  <si>
    <t>1.03</t>
  </si>
  <si>
    <t>Gobierno abierto para los ciudadanos</t>
  </si>
  <si>
    <t>1.3.2</t>
  </si>
  <si>
    <t>Comunicación estratégica de la gestión pública</t>
  </si>
  <si>
    <t>IR-2020-8</t>
  </si>
  <si>
    <t xml:space="preserve">consolidacion de la informacion acerca del cumplimiento de los lineamientos para la implementacion de un modelo de gobierno abierto y dar cumplimiento con las metas planteadas en el plan de desarrollo municipal  </t>
  </si>
  <si>
    <t>IP-2020-17</t>
  </si>
  <si>
    <t>Número contenidos realizadas para la difusión de la gestión pública totales y por dependencia, tales como boletines, informes, piezas gráficas, audiovisuales y sonoras, jornadas de rendición de cuentas, plan de medios.</t>
  </si>
  <si>
    <t>1200</t>
  </si>
  <si>
    <t>006</t>
  </si>
  <si>
    <t xml:space="preserve">Consolidación de la Oficina Asesora de Comunicaciones de Prensa de Jamundí </t>
  </si>
  <si>
    <t>Implementación de  estrategia de comunicación pública en la alcaldía de jamundí</t>
  </si>
  <si>
    <t xml:space="preserve">Consolidar la estrategia de comunicación del municipio de Jamundí para la producción, publicidad y realización de eventos con la ciudadania </t>
  </si>
  <si>
    <t>323.00601.11101</t>
  </si>
  <si>
    <t>Comunicaciones</t>
  </si>
  <si>
    <t>Gina</t>
  </si>
  <si>
    <t>Apoyar el fortalecimiento de los medios de comunicación locales</t>
  </si>
  <si>
    <t>323.00602.11101</t>
  </si>
  <si>
    <t>Implementar estrategias de marketing digital</t>
  </si>
  <si>
    <t>323.00603.11101</t>
  </si>
  <si>
    <t>Desarrollar protocolos de comunicación al interior de la administración municipal.</t>
  </si>
  <si>
    <t>323.00604.11101</t>
  </si>
  <si>
    <t>Planear y ejecutar tacticas de comunicación en la gestion publica.</t>
  </si>
  <si>
    <t>323.00605.11101</t>
  </si>
  <si>
    <t>Promover en medios de comunicación informacion pública de interes para la población</t>
  </si>
  <si>
    <t>323.00606.11101</t>
  </si>
  <si>
    <t>A.13</t>
  </si>
  <si>
    <t>Promoción del desarrollo</t>
  </si>
  <si>
    <t>6. Integración y desarrollo regional</t>
  </si>
  <si>
    <t>6.6</t>
  </si>
  <si>
    <t>6.06</t>
  </si>
  <si>
    <t>Jamundí internacional</t>
  </si>
  <si>
    <t>6.6.1</t>
  </si>
  <si>
    <t>Alianzas para el Desarrollo</t>
  </si>
  <si>
    <t>IR-2020-86</t>
  </si>
  <si>
    <t>Número Alianzas realizadas para el desarrollo sostenible de Jamundí</t>
  </si>
  <si>
    <t>IP-2020-207</t>
  </si>
  <si>
    <t>Número de planes de internacionalización desarrollados en Jamundí</t>
  </si>
  <si>
    <t>007</t>
  </si>
  <si>
    <t xml:space="preserve">Fortalecimiento de las capacidades instititucionales y sociales para la internalización de Jamundí </t>
  </si>
  <si>
    <t>Fortalecer el reconocimiento de Jamundí y su acceso a las oportunidades de desarrollo sostenible que brinda la cooperación nacional e internacional</t>
  </si>
  <si>
    <t>Implementar acciones de posicionamiento del municipio a nivel regional, nacional e internacional.</t>
  </si>
  <si>
    <t>341.00701.11101</t>
  </si>
  <si>
    <t xml:space="preserve">Cooperación Internacional </t>
  </si>
  <si>
    <t>Jennifer</t>
  </si>
  <si>
    <t>Realizar el Diagnóstico participativo del Plan de Internacionalización de Jamundí.</t>
  </si>
  <si>
    <t>341.00702.11101</t>
  </si>
  <si>
    <t>IP-2020-208</t>
  </si>
  <si>
    <t>Número de proyectos de cooperación nacional o internacional gestionados</t>
  </si>
  <si>
    <t>6</t>
  </si>
  <si>
    <t xml:space="preserve">Actualizar de manera permanente el Mapa de Cooperación de Jamundí. </t>
  </si>
  <si>
    <t>341.00703.11101</t>
  </si>
  <si>
    <t xml:space="preserve">Fortalecer los equipos tecnológicos de la Oficina de Gestión para la Cooperación Internacional. </t>
  </si>
  <si>
    <t>341.00704.11101</t>
  </si>
  <si>
    <t xml:space="preserve">Fortalecer el equipo técnico de la Oficina de Gestión para la Cooperación  Internacional para la formulación y gestión de proyectos. </t>
  </si>
  <si>
    <t>341.00705.11101</t>
  </si>
  <si>
    <t>6.1</t>
  </si>
  <si>
    <t>6.01</t>
  </si>
  <si>
    <t>Marketing de ciudad</t>
  </si>
  <si>
    <t>6.1.1</t>
  </si>
  <si>
    <t>Estrategia para el desarrollo de la marca ciudad</t>
  </si>
  <si>
    <t>IR-2020-81</t>
  </si>
  <si>
    <t>Incremento de reconocimiento y apropiación de la marca ciudad</t>
  </si>
  <si>
    <t>IP-2020-199</t>
  </si>
  <si>
    <t>Número de acciones desarrolladas para la puesta en marcha de la marca ciudad.</t>
  </si>
  <si>
    <t xml:space="preserve">Realizar/participar en eventos de posicionamiento de la marca ciudad. </t>
  </si>
  <si>
    <t>341.00706.11101</t>
  </si>
  <si>
    <t>33</t>
  </si>
  <si>
    <t>Cultura</t>
  </si>
  <si>
    <t>A.5.3</t>
  </si>
  <si>
    <t xml:space="preserve"> PROTECCIÓN DEL PATRIMONIO CULTURAL </t>
  </si>
  <si>
    <t>2.28</t>
  </si>
  <si>
    <t>Patrimonio cultural: el poder del pasado, la responsabilidad del presente</t>
  </si>
  <si>
    <t>2.28.1</t>
  </si>
  <si>
    <t>Patrimonio Vivo</t>
  </si>
  <si>
    <t>IR-2020-46</t>
  </si>
  <si>
    <t xml:space="preserve"> identificación, difusión y salvaguardia de las diferentes manifestaciones del patrimonio presentes en el municipio por medio de la Lista Indicativa del Patrimonio Cultural.  </t>
  </si>
  <si>
    <t>IP-2020-92</t>
  </si>
  <si>
    <t>priorizar las diferentes manifestaciones culturales para ser salvaguardadas, protegidas y difundidas</t>
  </si>
  <si>
    <t>008</t>
  </si>
  <si>
    <t>FORTALECIMIENTO DE LOS PROCESOS CULTURALES EN EL MUNICIPIO DE JAMUNDI</t>
  </si>
  <si>
    <t>FORTALECER LA IDENTIDAD CULTURAL DE LOS HABITANTES DEL MUNICIPIO DE JAMUNDÍ</t>
  </si>
  <si>
    <t>Financiar aportes al servicio social complementario de BEPS</t>
  </si>
  <si>
    <t>Estampilla pro-cultura</t>
  </si>
  <si>
    <t>333.00801.12205</t>
  </si>
  <si>
    <t>Balance - Estampilla pro-cultura</t>
  </si>
  <si>
    <t>333.00801.22205</t>
  </si>
  <si>
    <t>2.28.2</t>
  </si>
  <si>
    <t>Gestores del saber</t>
  </si>
  <si>
    <t>IR-2020-47</t>
  </si>
  <si>
    <t xml:space="preserve">apropiación social de los perfiles de identidad jamundeña presentes en las manifestaciones del patrimonio cultural e inmaterial.  </t>
  </si>
  <si>
    <t>IP-2020-93</t>
  </si>
  <si>
    <t>proyectar culturalmente el municipio de Jamundí a 10 años.</t>
  </si>
  <si>
    <t>.5</t>
  </si>
  <si>
    <t>Ajustar y actualizar el diagnosico para la formulación del Plan decenal de cultura</t>
  </si>
  <si>
    <t>333.00802.11101</t>
  </si>
  <si>
    <t>333.00802.12205</t>
  </si>
  <si>
    <t>333.00802.22205</t>
  </si>
  <si>
    <t>Dinamizar y fortalecer el Sistema Municipal de Cultura.</t>
  </si>
  <si>
    <t>333.00803.12143</t>
  </si>
  <si>
    <t>333.00803.12205</t>
  </si>
  <si>
    <t>333.00803.22205</t>
  </si>
  <si>
    <t>Apoyar las diferentes actividades artisticas y culturales que promuevan el patrimonio cultural y simbolico del municipio.</t>
  </si>
  <si>
    <t>333.00804.11101</t>
  </si>
  <si>
    <t>333.00804.12143</t>
  </si>
  <si>
    <t>Balance - SGP PG - Cultura</t>
  </si>
  <si>
    <t>333.00804.22141</t>
  </si>
  <si>
    <t>Recopilar y salvaguardar el patrimonio vivo cultural del municipio de Jamundí.</t>
  </si>
  <si>
    <t>333.00805.11101</t>
  </si>
  <si>
    <t>333.00805.12143</t>
  </si>
  <si>
    <t>333.00805.12205</t>
  </si>
  <si>
    <t>333.00805.22205</t>
  </si>
  <si>
    <t>Fortalecer al programa municipal Estímulos para el arte y la cultura de Jamundí</t>
  </si>
  <si>
    <t>333.00806.11101</t>
  </si>
  <si>
    <t>333.00806.12143</t>
  </si>
  <si>
    <t>333.00806.22141</t>
  </si>
  <si>
    <t xml:space="preserve">Brindar apoyo jurídico para el fortalecimiento de los procesos culturales en el municipio de Jamundí </t>
  </si>
  <si>
    <t>333.00807.11101</t>
  </si>
  <si>
    <t xml:space="preserve">A.5 </t>
  </si>
  <si>
    <t>CULTURA</t>
  </si>
  <si>
    <t>2.11</t>
  </si>
  <si>
    <t>Jamundí formada en arte y cultura</t>
  </si>
  <si>
    <t>2.11.1</t>
  </si>
  <si>
    <t>Formación artística y cultural en el Instituto Jamundeño de Arte y Cultura (IJAC) y las Escuelas de Iniciación</t>
  </si>
  <si>
    <t>IR-2020-17</t>
  </si>
  <si>
    <t xml:space="preserve"> mejor mayor cobertura de la población Jamundeña a los procesos de formación en arte y cultura que se desarrillan en el municipio.  </t>
  </si>
  <si>
    <t>IP-2020-45</t>
  </si>
  <si>
    <t xml:space="preserve">fomentar habitos a traves de las prácticas lectoescrituras y la oralidad en el municipio de Jamundí  </t>
  </si>
  <si>
    <t>7633</t>
  </si>
  <si>
    <t>009</t>
  </si>
  <si>
    <t>FORTALECIMIENTO DE LOS PROCESOS FORMATIVOS EN ARTE Y CULTURA DEL “IJAC”, TALLERES DE INICIACIÓN Y CULTURA CIUDADANA DIRIGIDOS HACIA LOS HABITANTES DEL MUNICIPIO DE JAMUNDÍ</t>
  </si>
  <si>
    <t>Fortalecer el acceso de la población Jamundeña a programas culturales</t>
  </si>
  <si>
    <t>Apoyar a la coordinación de las actividades artisticas y culturales</t>
  </si>
  <si>
    <t>333.00901.12143</t>
  </si>
  <si>
    <t>Realizar jornadas orientadas hacia la formación de formadores.</t>
  </si>
  <si>
    <t>333.00902.11101</t>
  </si>
  <si>
    <t>Realizar talleres en artes y cultura</t>
  </si>
  <si>
    <t>333.00903.11101</t>
  </si>
  <si>
    <t>SGP PG - Cultura</t>
  </si>
  <si>
    <t>333.00903.12141</t>
  </si>
  <si>
    <t>333.00903.12143</t>
  </si>
  <si>
    <t>333.00903.12205</t>
  </si>
  <si>
    <t>333.00903.22205</t>
  </si>
  <si>
    <t>Realizar actividades civicas y culturales a traves de expresiones artísticas.</t>
  </si>
  <si>
    <t>333.00904.11101</t>
  </si>
  <si>
    <t>333.00904.12143</t>
  </si>
  <si>
    <t>Adquirir herramienta tecnológica que contribuya a  la gestión académica en los procesos formativos en arte y cultura</t>
  </si>
  <si>
    <t>333.00905.22205</t>
  </si>
  <si>
    <t>2.27</t>
  </si>
  <si>
    <t>Sistema bibliotecario: transformación humana y social</t>
  </si>
  <si>
    <t>2.27.1</t>
  </si>
  <si>
    <t>Política pública de lectura, escritura y oralidad para el municipio de Jamundí</t>
  </si>
  <si>
    <t>IR-2020-45</t>
  </si>
  <si>
    <t xml:space="preserve">registrar la cantidad de beneficiarios en los servicios de formación en arte y cultura  </t>
  </si>
  <si>
    <t>IP-2020-89</t>
  </si>
  <si>
    <t xml:space="preserve"> implementar la política publica de lectura, escritura y oralidad en el municipio de Jamundí.  </t>
  </si>
  <si>
    <t>010</t>
  </si>
  <si>
    <t>FORMULACIÓN DEL PLAN MUNICIPAL DE LECTURA, ESCRITURA Y ORALIDAD EN EL MUNICIPIO DE JAMUNDÍ</t>
  </si>
  <si>
    <t>AUMENTAR LOS NIVELES DE LECTURA, ESCRITURA EN LOS HABITANTES DE JAMUNDI</t>
  </si>
  <si>
    <t>Realizar acciones conducentes a la formulación del plan de lectura, escritura y oralidad en el municipio de Jamundí.</t>
  </si>
  <si>
    <t>333.01001.11101</t>
  </si>
  <si>
    <t>333.01001.12143</t>
  </si>
  <si>
    <t>333.01001.12205</t>
  </si>
  <si>
    <t>2.27.2</t>
  </si>
  <si>
    <t>Mayor cobertura en el aceso a los servicios bibliotecarios y programas de Lectura, Escritura y Oralidad</t>
  </si>
  <si>
    <t>IP-2020-90</t>
  </si>
  <si>
    <t xml:space="preserve">generar planes de acción para lograr la ejecución de la política publica de lectura, escritura y oralidad en el municipio de Jamundí.  </t>
  </si>
  <si>
    <t>Fomentar la lectura, escritura y oralidad en el municipio de Jamundí</t>
  </si>
  <si>
    <t>333.01002.12143</t>
  </si>
  <si>
    <t>333.01002.22141</t>
  </si>
  <si>
    <t>A.5.5</t>
  </si>
  <si>
    <t>CONSTRUCCIÓN, MANTENIMIENTO Y ADECUACIÓN DE LA INFRAESTRUCTURA ARTÍSTICA Y CULTURAL</t>
  </si>
  <si>
    <t>5. Renovación urbana e infraestructura: Primero un espacio público justo</t>
  </si>
  <si>
    <t>5.1</t>
  </si>
  <si>
    <t>5.01</t>
  </si>
  <si>
    <t>Infraestructura para el desarrollo social</t>
  </si>
  <si>
    <t>5.1.4</t>
  </si>
  <si>
    <t>Construcción, restaruración, adecuacion y dotación de las bibibliotecas, casa de la cultura y espacios públicos culturales en zona urbana y zona rural.</t>
  </si>
  <si>
    <t>IR-2020-75</t>
  </si>
  <si>
    <t>adecuar y gestionar locaciones que originalmente no fueron diseñados para ser espacios culturales. Ademas de dotar los mismos para el normal desarrollo de las manifestaciones artisticas y culturales.</t>
  </si>
  <si>
    <t>IP-2020-185</t>
  </si>
  <si>
    <t>intervenir locaciones en la zona urbana y rural del municipio de Jamundí que originalmente no fueron diseñados para ser espacios culturales.</t>
  </si>
  <si>
    <t>011</t>
  </si>
  <si>
    <t>MANTENIMIENTO DE LA INFRAESTRUCTURA PARA EL DESARROLLO DE ACTIVIDADES CULTURALES Y CREATIVAS EN EL MUNICIPIO DE JAMUNDÍ.</t>
  </si>
  <si>
    <t>Fortalecer los espacios para el desarrollo de las habilidades creativas y culturales de los niños, niñas y jóvenes del municipio</t>
  </si>
  <si>
    <t>Dar continuidad a los procesos de adecuación y/o mejoramiento de espacios físicos y escenarios para la cultura</t>
  </si>
  <si>
    <t>333.01101.11101</t>
  </si>
  <si>
    <t>333.01101.22141</t>
  </si>
  <si>
    <t>Dotar los espacios físicos y grupos representativos de la Secretaría de Cultura</t>
  </si>
  <si>
    <t>333.01102.11101</t>
  </si>
  <si>
    <t>PROMOCIÓN DEL DESARROLLO</t>
  </si>
  <si>
    <t>2.12</t>
  </si>
  <si>
    <t>Jamundi le apuesta a la prosperidad</t>
  </si>
  <si>
    <t>2.12.1</t>
  </si>
  <si>
    <t>Familias en Acción, Red unidos, Colombia Mayor</t>
  </si>
  <si>
    <t>IR-2020-18</t>
  </si>
  <si>
    <t>Número de personas en condición de vulnerabilidad impactadas</t>
  </si>
  <si>
    <t>IP-2020-46</t>
  </si>
  <si>
    <t>Estrategia de mejora implementada</t>
  </si>
  <si>
    <t>012</t>
  </si>
  <si>
    <t>Fortalecimiento de la movilidad social, por un Jamundí sin de pobreza y exclusión en Jamundí</t>
  </si>
  <si>
    <t>Promover la movilidad social de la población vulnerable del municipio a través de la articulación institucional a nivel municipal y regional.</t>
  </si>
  <si>
    <t>Fortalecer el funcionamiento de los programas nacionales para combatir la pobreza extrema</t>
  </si>
  <si>
    <t>341.01201.12143</t>
  </si>
  <si>
    <t>Desarrollo Social</t>
  </si>
  <si>
    <t>2.12.4</t>
  </si>
  <si>
    <t>Más prosperidad para todos</t>
  </si>
  <si>
    <t>IP-2020-49</t>
  </si>
  <si>
    <t>Número de actividades implementadas de inclusión social dirigidas a las familias vulnerables del municipio.</t>
  </si>
  <si>
    <t>12</t>
  </si>
  <si>
    <t>Diseñar e implementar estrategias y actividades enfocadas en la inclusión social y territorial de la población vulnerable de municipio.</t>
  </si>
  <si>
    <t>341.01202.11101</t>
  </si>
  <si>
    <t>341.01202.12143</t>
  </si>
  <si>
    <t>2.12.2</t>
  </si>
  <si>
    <t>Habitabitante de calle</t>
  </si>
  <si>
    <t>IP-2020-47</t>
  </si>
  <si>
    <t>Actividades implementadas que brinden atención a la población habitante de calle
Estas actividades tendrán el propósito de: (1) Articular acciones con Sec. De salud y Gobierno. (2) Activar rutas de atención como: violencia de género, consumo de sustancias psicoactivas, etc. (3) Monitorear el estado de la población habitante de calle y georreferenciar su ubicación.</t>
  </si>
  <si>
    <t>Brindar acompañamiento y orientación a la población habitante de calle</t>
  </si>
  <si>
    <t>341.01203.12143</t>
  </si>
  <si>
    <t>2.12.3</t>
  </si>
  <si>
    <t>Jóvenes en acción, en Jamundí todos sumamos</t>
  </si>
  <si>
    <t>IP-2020-48</t>
  </si>
  <si>
    <t>Número de jóvenes orientados sobre cómo acceder al programa Jóvenes en acción</t>
  </si>
  <si>
    <t>120</t>
  </si>
  <si>
    <t>Brindar el servicio de comedores comunitarios para mejorar las condiciones de vida de la población vulnerable del municipio de Jamundí.</t>
  </si>
  <si>
    <t>341.01204.12143</t>
  </si>
  <si>
    <t>A.16</t>
  </si>
  <si>
    <t>DESARROLLO COMUNITARIO</t>
  </si>
  <si>
    <t>2.5</t>
  </si>
  <si>
    <t>2.05</t>
  </si>
  <si>
    <t>En Jamundí todos participamos</t>
  </si>
  <si>
    <t>2.5.2</t>
  </si>
  <si>
    <t>Fortalecimiento de las Juntas de Acción Comunal del municipio</t>
  </si>
  <si>
    <t>IR-2020-52</t>
  </si>
  <si>
    <t>Número de personas que hace parte o participan en las instancias de participación municipales</t>
  </si>
  <si>
    <t>IP-2020-115</t>
  </si>
  <si>
    <t>Número de Juntas de Acción Comunal fortalecidas</t>
  </si>
  <si>
    <t>20</t>
  </si>
  <si>
    <t>013</t>
  </si>
  <si>
    <t>Fortalecimiento de la participación ciudadana, para que todos y todas participen Jamundí</t>
  </si>
  <si>
    <t>Dar a conocer los derechos y deberes que tienen los ciudadanos a través de los espacios e instancias de participación ciudadana con el fin de que se reconozca su importancia en el desarrollo del municipio.</t>
  </si>
  <si>
    <t>Brindar apoyo integral a las Juntas de acción comunal legalizadas en el municipio y a los lideres de las comunidades.</t>
  </si>
  <si>
    <t>341.01301.11101</t>
  </si>
  <si>
    <t>2.5.1</t>
  </si>
  <si>
    <t>En Jamundí todos nos empoderamos y participamos</t>
  </si>
  <si>
    <t>IP-2020-114</t>
  </si>
  <si>
    <t>Estrategia implementada para promover expresiones y acciones diversas e innovadoras de participación ciudadana y social.</t>
  </si>
  <si>
    <t>Gestionar de manera integral las actividades asociadas al proyecto.</t>
  </si>
  <si>
    <t>341.01302.12143</t>
  </si>
  <si>
    <t>Brindar apoyo integral a iniciativas comunitarias y a las elecciónes de juntas de acción comunal del municipio.</t>
  </si>
  <si>
    <t>341.01303.12143</t>
  </si>
  <si>
    <t>IP-2020-113</t>
  </si>
  <si>
    <t>Paridad de participación (50%) en las instancias de participación del municipio.</t>
  </si>
  <si>
    <t>.2</t>
  </si>
  <si>
    <t>Diseñar e implementar estrategias que tengan como fin fortalecer la participación ciudadana</t>
  </si>
  <si>
    <t>341.01304.12143</t>
  </si>
  <si>
    <t>2.7</t>
  </si>
  <si>
    <t>2.07</t>
  </si>
  <si>
    <t>En Jamundí, los jóvenes suman</t>
  </si>
  <si>
    <t>2.7.3</t>
  </si>
  <si>
    <t>Implementar la política pública de juventudes</t>
  </si>
  <si>
    <t>IR-2020-54</t>
  </si>
  <si>
    <t>Porcentaje de jovenes beneficiados con el programa</t>
  </si>
  <si>
    <t>IP-2020-124</t>
  </si>
  <si>
    <t>Plan de acción de la política pública de juventudes implementado</t>
  </si>
  <si>
    <t>014</t>
  </si>
  <si>
    <t>Fortalecimiento de la participación de los jóvenes y su incidencia en el municipio, porque todos los jóvenes suman en Jamundí</t>
  </si>
  <si>
    <t>Promover la participación  y el conocimiento sobre los derechos y deberes de los jóvenes tanto con la población de jóvenes como las diferentes instituciones del municipio</t>
  </si>
  <si>
    <t>Fortalecimiento a los espacios de articulación y seguimiento a la implementación de la política pública de juventudes</t>
  </si>
  <si>
    <t>341.01401.11101</t>
  </si>
  <si>
    <t>2.7.2</t>
  </si>
  <si>
    <t>En Jamundí los jovenes participan</t>
  </si>
  <si>
    <t>IP-2020-122</t>
  </si>
  <si>
    <t>Estrategia implementada para la elección, formación y fortalecimiento del Consejo Municipal de Juventud.</t>
  </si>
  <si>
    <t>Promover la participación jóvenes y el conocimiento sobre sus derechos y deberes entre la población y las instituciones de municipio</t>
  </si>
  <si>
    <t>341.01402.11101</t>
  </si>
  <si>
    <t>IP-2020-123</t>
  </si>
  <si>
    <t>Jóvenes orientados para acceder a oportunidades laborales o de educación superior con focalización en NINIs, en donde mínimo el 60% deben ser mujeres.</t>
  </si>
  <si>
    <t>Implementar estrategias que promuevan la vinculación de los jóvenes al mundo laboral o educativo</t>
  </si>
  <si>
    <t>341.01403.11101</t>
  </si>
  <si>
    <t>A.14.19</t>
  </si>
  <si>
    <t>ATENCIÓN A GRUPOS VULNERABLES - PROMOCIÓN SOCIAL</t>
  </si>
  <si>
    <t>2.29</t>
  </si>
  <si>
    <t>Mujeres con plena garantía y goce efectivo de sus derechos.</t>
  </si>
  <si>
    <t>2.29.2</t>
  </si>
  <si>
    <t>Más mujeres empoderadas</t>
  </si>
  <si>
    <t>IR-2020-48</t>
  </si>
  <si>
    <t>Porcentaje de implementación de la política pública para las mujeres de Jamundí</t>
  </si>
  <si>
    <t>IP-2020-99</t>
  </si>
  <si>
    <t>Número de organizaciones de mujeres o mixtas (conformadas principalmente por mujeres) que participan de la estrategia políticas, laborales y de emprendimientos sociales y productivos a través de los roles no tradicionales de género.</t>
  </si>
  <si>
    <t>015</t>
  </si>
  <si>
    <t xml:space="preserve">Fortalecimiento de las autonomías económicas, físicas y de toma de decisiones de las mujeres del municipio de Jamundí </t>
  </si>
  <si>
    <t>fortalecimiento de la autonomía economica, fisica y social de las mujeres de jamundí</t>
  </si>
  <si>
    <t>Fortalecer los procesos organizativos de mujeres por medio de la implementación de estrategias de incidencia política, social y económica, en el marco del diseño e implementación de la plataforma para la promoción de las autonomías económicas de las mujeres jamundeas y la ley 1413 que regula la inclusión y la promoción de un sistema nacional del cuidado</t>
  </si>
  <si>
    <t>341.01501.11101</t>
  </si>
  <si>
    <t>2.29.1</t>
  </si>
  <si>
    <t>Mujeres libres de todas las violencias a razón de su género</t>
  </si>
  <si>
    <t>IP-2020-97</t>
  </si>
  <si>
    <t>Porcentaje de víctimas de violencia basadas en género orientadas anualmente.</t>
  </si>
  <si>
    <t>Implementar estrategias para la prevención de las violencias basadas en género y la orientación psicosocial y jurídica a las personas víctimas.</t>
  </si>
  <si>
    <t>341.01502.12143</t>
  </si>
  <si>
    <t>341.01502.22143</t>
  </si>
  <si>
    <t>2.29.3</t>
  </si>
  <si>
    <t>Fortalecimiento interinstitucional para la Política Pública de las Mujeres Jamundeñas.</t>
  </si>
  <si>
    <t>IP-2020-100</t>
  </si>
  <si>
    <t>Número de dependencias de la administración municipal fortalecidas en enfoque de género y diversidad.</t>
  </si>
  <si>
    <t>Generar estrategias de transversalización del enfoque de género y enfoque de diversidades sexuales en las dependencias de la administración pública municipal</t>
  </si>
  <si>
    <t>341.01503.12143</t>
  </si>
  <si>
    <t>IP-2020-98</t>
  </si>
  <si>
    <t>Personas vinculadas a la estrategia de prevención de violencias contra las mujeres e intervención social y juridica.</t>
  </si>
  <si>
    <t>550</t>
  </si>
  <si>
    <t>341.01504.11101</t>
  </si>
  <si>
    <t>2.25</t>
  </si>
  <si>
    <t>Por un Jamundí sin barreras</t>
  </si>
  <si>
    <t>2.25.2</t>
  </si>
  <si>
    <t>Inclusión social de la PcD</t>
  </si>
  <si>
    <t>IR-2020-43</t>
  </si>
  <si>
    <t xml:space="preserve">Porcentaje de cuidadores y PcD atendidas </t>
  </si>
  <si>
    <t>IP-2020-84</t>
  </si>
  <si>
    <t>Número de personas vinculadas a la estrategia sociolaboral, y de transformación de imaginarios frente a la PcD</t>
  </si>
  <si>
    <t>250</t>
  </si>
  <si>
    <t>016</t>
  </si>
  <si>
    <t>Fortalecimiento del bienestar de las personas con discapacidad y sus cuidadores, por un Jamundí sin barreras Jamundí</t>
  </si>
  <si>
    <t>Brindar herramientas que le permitan a la entidad territorial y a la ciudadanía conocer y promover los derechos y deberes de las personas con discapacidad y sus cuidadores.</t>
  </si>
  <si>
    <t>Brindar orientación a cuidadores y población con discapacidad del municipio</t>
  </si>
  <si>
    <t>341.01601.11101</t>
  </si>
  <si>
    <t>2.25.1</t>
  </si>
  <si>
    <t>Implementación de un espacio de apoyo psicosocial y educativo para la PcD</t>
  </si>
  <si>
    <t>IP-2020-83</t>
  </si>
  <si>
    <t>Política pública de Personas con condiciones de Discapacidad PcD actualizada</t>
  </si>
  <si>
    <t>.8</t>
  </si>
  <si>
    <t>Diseño y socialización de la actualización de la política pública para la población con discapacidad del municipio</t>
  </si>
  <si>
    <t>341.01602.11101</t>
  </si>
  <si>
    <t>Gestionar de manera integral las actividades asociadas a la estrategia de cuidado al cuidador</t>
  </si>
  <si>
    <t>341.01603.12143</t>
  </si>
  <si>
    <t>2.6</t>
  </si>
  <si>
    <t>2.06</t>
  </si>
  <si>
    <t>En Jamundí todos protegemos a nuestros NNA</t>
  </si>
  <si>
    <t>2.6.1</t>
  </si>
  <si>
    <t>Creciendo en ambientes protectores</t>
  </si>
  <si>
    <t>IR-2020-53</t>
  </si>
  <si>
    <t>Porcentaje de primera infancia, niños, niñas y adolescentes impactados</t>
  </si>
  <si>
    <t>IP-2020-118</t>
  </si>
  <si>
    <t>Implementación de una estrategia de mejoramiento y fortalecimiento de las Mesas de participación de niños, niñas y adolescentes conformadas y en operación anualmente. Se distribuirán de la siguiente manera: conformación y operación de las cuatro (4)  mesas técnicas de NNA, coordinación y ejecución de los cuatro (4) consejos municipales del Consejo Municipal de Política Social (COMPOS) y apoyo a la dinamización de las cuatro (4) mesas de participación de NNA</t>
  </si>
  <si>
    <t>017</t>
  </si>
  <si>
    <t>Fortalecimiento del bienestar integral de los niños, niñas y adolescentes en entornos protectores de Jamundí</t>
  </si>
  <si>
    <t>Dar a conocer e implementar las rutas de atención de protección de los niños, niñas y adolescentes con el fin de promover el respecto a sus derechos y deberes de sus cuidadores.</t>
  </si>
  <si>
    <t>Fortalecer los espacios de participación y articulación de los niños, niñas y adolescentes</t>
  </si>
  <si>
    <t>341.01701.11101</t>
  </si>
  <si>
    <t>IP-2020-119</t>
  </si>
  <si>
    <t>Realizar seguimiento anual a casos de violencia a niños, niñas y adolescentes, teniendo en cuenta las diferentes rutas de atención</t>
  </si>
  <si>
    <t>Orientar y hacer seguimiento a los casos de vulneración de derechos a niños, niñas y adolescentes</t>
  </si>
  <si>
    <t>341.01702.12143</t>
  </si>
  <si>
    <t>IP-2020-117</t>
  </si>
  <si>
    <t>Niños y niñas con educación inicial en Centros de Desarrollo Infantil municipales atendidos</t>
  </si>
  <si>
    <t>341.01703.12143</t>
  </si>
  <si>
    <t>IP-2020-120</t>
  </si>
  <si>
    <t>Plan de acción de la política pública de primera infancia, niños, niñas y adolescentes implementado</t>
  </si>
  <si>
    <t>Implementar y hacer seguimiento al plan de acción de la política pública de primera infancia</t>
  </si>
  <si>
    <t>341.01704.12143</t>
  </si>
  <si>
    <t>Promover la garantía de la protección de derechos para NNA en situación de vulnerabilidad.</t>
  </si>
  <si>
    <t>341.01705.11101</t>
  </si>
  <si>
    <t>Balance - SGP - primera Infancia</t>
  </si>
  <si>
    <t>341.01705.22161</t>
  </si>
  <si>
    <t>2.4</t>
  </si>
  <si>
    <t>2.04</t>
  </si>
  <si>
    <t>En Jamundí respetamos a nuestro adulto mayor</t>
  </si>
  <si>
    <t>2.4.2</t>
  </si>
  <si>
    <t>Formulación de la política pública para la población adulto mayor.</t>
  </si>
  <si>
    <t>IR-2020-51</t>
  </si>
  <si>
    <t>Porcentaje de adultos mayores impactados</t>
  </si>
  <si>
    <t>IP-2020-110</t>
  </si>
  <si>
    <t>Porcentaje de Políticas públicas formuladas</t>
  </si>
  <si>
    <t>.05</t>
  </si>
  <si>
    <t>018</t>
  </si>
  <si>
    <t>Fortalecimiento del envejecimiento activo, en el marco del programa respetamos a nuestro adulto mayor en Jamundí</t>
  </si>
  <si>
    <t>Promover espacios que le permitan a los adultos mayores tener acceso a oferta deportiva, recreativa, cultural y se promueva la generación de ingresos.</t>
  </si>
  <si>
    <t>Identificar y articular la oferta institucional en beneficio de los adultos mayores</t>
  </si>
  <si>
    <t>341.01801.11101</t>
  </si>
  <si>
    <t>2.4.1</t>
  </si>
  <si>
    <t>Bienestar para el adulto mayor</t>
  </si>
  <si>
    <t>IP-2020-109</t>
  </si>
  <si>
    <t>Porcentaje de adultos mayores participando de Actividades culturales, deportivas y recreativas.</t>
  </si>
  <si>
    <t>.08</t>
  </si>
  <si>
    <t>Fortalecer el envejecimiento activo a través de diferentes actividades ludicorecreactivas y psicosociales</t>
  </si>
  <si>
    <t>341.01802.11101</t>
  </si>
  <si>
    <t>341.01802.12143</t>
  </si>
  <si>
    <t>Gestionar de manera integral las actividades asociadas al cuidado del adulto mayor.</t>
  </si>
  <si>
    <t>341.01803.11101</t>
  </si>
  <si>
    <t>2.4.3</t>
  </si>
  <si>
    <t>Fortalecimiento de los potenciales centro de proteccion.</t>
  </si>
  <si>
    <t>IP-2020-111</t>
  </si>
  <si>
    <t>Número de Potenciales centros de protección asesorados</t>
  </si>
  <si>
    <t>Fortalecer el trabajo de los Centros de protección del municipio</t>
  </si>
  <si>
    <t>Estampila pro-ancianos</t>
  </si>
  <si>
    <t>341.01804.12204</t>
  </si>
  <si>
    <t>2.4.4</t>
  </si>
  <si>
    <t>Implemetación de Centros Vida</t>
  </si>
  <si>
    <t>IP-2020-112</t>
  </si>
  <si>
    <t>Jamundí contará con un (1) centro vida funcionando en zona urbana.</t>
  </si>
  <si>
    <t>Fortalecer la atención a la población adulta mayor vulnerable de municipio</t>
  </si>
  <si>
    <t>341.01805.12204</t>
  </si>
  <si>
    <t>3.9</t>
  </si>
  <si>
    <t>3.09</t>
  </si>
  <si>
    <t xml:space="preserve">Mas emprendimiento, más innovación. </t>
  </si>
  <si>
    <t>3.9.6</t>
  </si>
  <si>
    <t>Emprendimiento y crecimiento empresarial</t>
  </si>
  <si>
    <t>IP-2020-167</t>
  </si>
  <si>
    <t>Número Proyectos de emprendimiento de población vulnerable, en riesgo de vulneración de derechos o minoría, acompañados desde etapa inicial</t>
  </si>
  <si>
    <t>1.2</t>
  </si>
  <si>
    <t>019</t>
  </si>
  <si>
    <t>Fortalecimiento del tejido empresarial del municipio, por un Jamundí con crecimiento económico Jamundí</t>
  </si>
  <si>
    <t>Promover la articulación entre las instituciones y el sector empresarial para la promoción del crecimiento económico y el fortalecimiento del tejido empresarial.</t>
  </si>
  <si>
    <t>Implementar acciones que promuevan la empleabilidad formal y el crecimiento económico del municipio</t>
  </si>
  <si>
    <t>341.01901.11101</t>
  </si>
  <si>
    <t>341.01901.12143</t>
  </si>
  <si>
    <t>Gestionar de manera integral las actividades asociadas al proyecto</t>
  </si>
  <si>
    <t>341.01902.11101</t>
  </si>
  <si>
    <t>Promover la articulación institucional con el fin de promover fortalecimiento del tejido empresarial del municipio</t>
  </si>
  <si>
    <t>341.01903.11101</t>
  </si>
  <si>
    <t>2.30</t>
  </si>
  <si>
    <t>Jamundí incluyente y respetuoso de las diversidades sexuales y de género</t>
  </si>
  <si>
    <t>2.30.1</t>
  </si>
  <si>
    <t>En Jamundí, le apostamos a la inclusión diversa</t>
  </si>
  <si>
    <t>IR-2020-50</t>
  </si>
  <si>
    <t>Porcentaje de diseño e implementaión de la politica publica para la población OSIG - Diversa</t>
  </si>
  <si>
    <t>IP-2020-107</t>
  </si>
  <si>
    <t>Número de elementos de la política pública desarrollados.
Elementos: Herramientas; Instancias y Agentes</t>
  </si>
  <si>
    <t>020</t>
  </si>
  <si>
    <t>Integración de las personas con orientaciones sexuales e identidades de género diversas en las acciones de fortalecimiento del municipio de Jamundí</t>
  </si>
  <si>
    <t>aumentar la integración  de las personas con orientaciones sexuales e identidades de género diversas en la oferta institucional de la administración pública municipal</t>
  </si>
  <si>
    <t>Diseñar la política pública para la población con Orientaciones Sexuales e Identidades de Género Diversa del Municipio de Jamundí</t>
  </si>
  <si>
    <t>341.02001.11101</t>
  </si>
  <si>
    <t>IP-2020-108</t>
  </si>
  <si>
    <t>Número de personas identificadas como parte de la población OSIG vinculadas a la estrategia sociopolitica y de empoderamiento económico (emprendimiento y empleabilidad).</t>
  </si>
  <si>
    <t>170</t>
  </si>
  <si>
    <t>Implementar estrategiaspara el empoderamiento político, económico, cultural y social para población con Orientaciones Sexuales e Identidades de Género Diversas del Municipio de Jamundí.</t>
  </si>
  <si>
    <t>341.02002.11101</t>
  </si>
  <si>
    <t>A.14.21</t>
  </si>
  <si>
    <t>2.1</t>
  </si>
  <si>
    <t>2.01</t>
  </si>
  <si>
    <t xml:space="preserve">Atención Integral a Víctimas del Conflicto Armado </t>
  </si>
  <si>
    <t>2.1.1</t>
  </si>
  <si>
    <t>Asistencia de emergencia a víctimas del conflicto armado</t>
  </si>
  <si>
    <t>IR-2020-15</t>
  </si>
  <si>
    <t xml:space="preserve"> consolidacion de informacion con respecto al número de personas que han sido victimas de hechos del conflicto armado y que por acciones brindadas en el programa han podido superar su situación inicial de vulnerabilidad</t>
  </si>
  <si>
    <t>IP-2020-36</t>
  </si>
  <si>
    <t>Número de víctimas que han superado sus carencias mínimas de subsistencia</t>
  </si>
  <si>
    <t>021</t>
  </si>
  <si>
    <t>ASISTENCIA INTEGRAL A VÍCTIMAS DEL CONFLICTO</t>
  </si>
  <si>
    <t>ASISTENCIA INTEGRAL A VICTIMAS DEL CONFLICTO ARMADO EN JAMUNDÍ</t>
  </si>
  <si>
    <t>Proporcionar atención de emergencia a víctimas del conflicto armado.</t>
  </si>
  <si>
    <t>341.02101.11101</t>
  </si>
  <si>
    <t>Gobierno</t>
  </si>
  <si>
    <t>341.02101.12143</t>
  </si>
  <si>
    <t>2.1.3</t>
  </si>
  <si>
    <t>Fortalecimiento de las acciones de reparación integral para la superación de la vulnerabilidad</t>
  </si>
  <si>
    <t>IP-2020-39</t>
  </si>
  <si>
    <t>Número de Víctimas priorizadas en procesos de reparación individual, colectiva, reubicación/retorno y rehabilitación psico-social</t>
  </si>
  <si>
    <t>125</t>
  </si>
  <si>
    <t>Fortalecer las acciones de reparación integral para la superación de la vulnerabilidad</t>
  </si>
  <si>
    <t>341.02102.11101</t>
  </si>
  <si>
    <t>341.02102.12143</t>
  </si>
  <si>
    <t>2.1.2</t>
  </si>
  <si>
    <t>Construcción y reconstrucción de la verdad y la memoria histórica</t>
  </si>
  <si>
    <t>IP-2020-38</t>
  </si>
  <si>
    <t>Número de Eventos conmemorativos para la reivindicación de derechos, la paz y la reconciliación desarrollados</t>
  </si>
  <si>
    <t>Realizar acciones para la construcción y reconstrucción de la verdad y memoria histórica</t>
  </si>
  <si>
    <t>341.02103.12143</t>
  </si>
  <si>
    <t>IP-2020-40</t>
  </si>
  <si>
    <t>Porcentaje de estrategias para el fortalecimiento de la Mesa de Participación de Víctimas implementadas</t>
  </si>
  <si>
    <t>0.2</t>
  </si>
  <si>
    <t>Fortalecer la Mesa de Participación de las víctimas de conflicto armado</t>
  </si>
  <si>
    <t>341.02104.12143</t>
  </si>
  <si>
    <t>2.1.4</t>
  </si>
  <si>
    <t>Prevención y protección de líderes sociales y comunales, defensores de derechos humanos, y niños, niñas y adolescentes en el marco del conflicto armado</t>
  </si>
  <si>
    <t>IP-2020-41</t>
  </si>
  <si>
    <t>Porcentaje de Avance de la ruta de prevención y protección</t>
  </si>
  <si>
    <t>0.15</t>
  </si>
  <si>
    <t>Fortalecer la rutas de prevención y protección a líderes, defensores de derechos humanos y menores de
edad</t>
  </si>
  <si>
    <t>341.02105.11101</t>
  </si>
  <si>
    <t>341.02105.12143</t>
  </si>
  <si>
    <t>IP-2020-37</t>
  </si>
  <si>
    <t>Porcentaje de acciones en la implementación de sistemas de información implementados para la caracterización y el seguimiento de a las víctimas del conflicto armado.</t>
  </si>
  <si>
    <t>0.1</t>
  </si>
  <si>
    <t>Fortalecer los sistemas de información de las víctimas del conflicto armado</t>
  </si>
  <si>
    <t>341.02106.11101</t>
  </si>
  <si>
    <t>Justicia y del Derecho</t>
  </si>
  <si>
    <t>A.18</t>
  </si>
  <si>
    <t>JUSTICIA Y SEGURIDAD</t>
  </si>
  <si>
    <t>2.8</t>
  </si>
  <si>
    <t>2.08</t>
  </si>
  <si>
    <t xml:space="preserve">Jamundeños con derechos y justicia </t>
  </si>
  <si>
    <t>2.8.1</t>
  </si>
  <si>
    <t>Espacios Integrados de Convivencia Ciudadana y Justicia para Jamundí</t>
  </si>
  <si>
    <t>IR-2020-55</t>
  </si>
  <si>
    <t>conocer el número de personas a los que se les logra garantizar el acceso a los procesos de restablecimiento de derechos</t>
  </si>
  <si>
    <t>IP-2020-125</t>
  </si>
  <si>
    <t>Número de espacios creados o mejorados que faciliten el acceso a la justicia y al restablecimiento de derechos.</t>
  </si>
  <si>
    <t>0.19</t>
  </si>
  <si>
    <t>022</t>
  </si>
  <si>
    <t xml:space="preserve">CONSOLIDACIÓN DE LOS SERVICIOS MEDICOS LEGALES EN JAMUNDÍ </t>
  </si>
  <si>
    <t xml:space="preserve">GARANTIZAR A LOS CIUDADANOS EL ACCESO EFICIENTE Y OPORTUNO A LA ADMINISTRACIÓN DE JUSTICIA </t>
  </si>
  <si>
    <t>Mantenimiento del inmueble de la Unidad Básica de Medicina Legal</t>
  </si>
  <si>
    <t>312.02201.11101</t>
  </si>
  <si>
    <t>Contratación del personal de salud, administrativo, vigilancia y aseo para la operación de la Unidad Básica de Medicina Legal.</t>
  </si>
  <si>
    <t>312.02202.11101</t>
  </si>
  <si>
    <t>45</t>
  </si>
  <si>
    <t>Gobierno Territorial</t>
  </si>
  <si>
    <t>2,2</t>
  </si>
  <si>
    <t>2.02</t>
  </si>
  <si>
    <t>Cultura y Convivencia Ciudadana</t>
  </si>
  <si>
    <t>2.2.1</t>
  </si>
  <si>
    <t>Consolidación de la paz cotidiana</t>
  </si>
  <si>
    <t>IP-2020-69</t>
  </si>
  <si>
    <t>Número  de procesos e iniciativas ciudadanas que promueven la convivencia pacífica, cultura de paz, reconciliación y cultura ciudadana realizados/apoyados</t>
  </si>
  <si>
    <t>023</t>
  </si>
  <si>
    <t xml:space="preserve">FORTALECIMIENTO DE LA CONVIVENCIA, LA PARTICIPACIÓN Y LA CULTURA CIUDADANA EN JAMUNDÍ. </t>
  </si>
  <si>
    <t>Fortalecer el equipo de Gestores de convivencia, participación y paz ciudadana.</t>
  </si>
  <si>
    <t>345.02301.11101</t>
  </si>
  <si>
    <t>345.02301.12143</t>
  </si>
  <si>
    <t xml:space="preserve">Fortalecer los procesos de medidas, kits de prevención y campañas de convivencia. </t>
  </si>
  <si>
    <t>345.02302.12143</t>
  </si>
  <si>
    <t>Balance - Codigo de Policia - Gobierno</t>
  </si>
  <si>
    <t>345.02302.22230</t>
  </si>
  <si>
    <t>2,5</t>
  </si>
  <si>
    <t>2.5.3</t>
  </si>
  <si>
    <t>Libertad religiosa, de culto y conciencia en Jamundí</t>
  </si>
  <si>
    <t>IP-2020-116</t>
  </si>
  <si>
    <t>Porcentaje de avance en la implementación de la política pública de Libertad Religiosa, de Cultos y Conciencia y fortalecimiento de la acción social de las comunidades y organizaciones basadas en la fe.</t>
  </si>
  <si>
    <t>Desarrollar  la política pública de Libertad Religiosa, de Cultos y Conciencia</t>
  </si>
  <si>
    <t>345.02303.11101</t>
  </si>
  <si>
    <t>345.02303.12143</t>
  </si>
  <si>
    <t>Fortalecer  la acción social de las comunidades y organizaciones basadas en la fe.</t>
  </si>
  <si>
    <t>345.02304.12143</t>
  </si>
  <si>
    <t/>
  </si>
  <si>
    <t xml:space="preserve">Gestión del Riesgo </t>
  </si>
  <si>
    <t>2.13</t>
  </si>
  <si>
    <t>Jamundí Resiliente</t>
  </si>
  <si>
    <t>2.13.1</t>
  </si>
  <si>
    <t>Atención Integral a desastres y situaciones de emergencia</t>
  </si>
  <si>
    <t>IR-2020-20</t>
  </si>
  <si>
    <t>conocer los avances del Municipio en cuanto a su capacidad para reducir los riesgos en materia de inundaciones, avenidas torrenciales y movimientos de masas</t>
  </si>
  <si>
    <t>IP-2020-50</t>
  </si>
  <si>
    <t>Número de acciones gestionadas necesarias para la atención a emergencia y desastres.</t>
  </si>
  <si>
    <t>024</t>
  </si>
  <si>
    <t>FORTALECIMIENTO DE LAS ACCIONES PARA LA GESTIÓN DEL RIESGO DE DESASTRES</t>
  </si>
  <si>
    <t>FORTALECIMIENTO DE LAS ACCIONES PARA LA GESTIÓN DEL RIESGO DE DESASTRES DE JAMUNDÍ</t>
  </si>
  <si>
    <t>Actualización de instrumentos de planificación y estudios para la gestión del riesgo.</t>
  </si>
  <si>
    <t>FONDO DEL RIESGO ICLD</t>
  </si>
  <si>
    <t>345.02401.11107</t>
  </si>
  <si>
    <t>Balance - FONDO DEL RIESGO ICLD</t>
  </si>
  <si>
    <t>345.02401.21107</t>
  </si>
  <si>
    <t>IP-2020-51</t>
  </si>
  <si>
    <t>Porcentaje de familias asistidas con ayuda de emergencia</t>
  </si>
  <si>
    <t>0.7</t>
  </si>
  <si>
    <t>Fortalecimiento de las capacidades institucionales y comunitarias para la gestión del riesgo.</t>
  </si>
  <si>
    <t>345.02402.11107</t>
  </si>
  <si>
    <t>2.13.2</t>
  </si>
  <si>
    <t>Fortalecimiento de la gestión de la información para el conocimiento del riesgo.</t>
  </si>
  <si>
    <t>IP-2020-52</t>
  </si>
  <si>
    <t>Número de instrumentos de planificación actualizados.</t>
  </si>
  <si>
    <t>Atención integral a desastres y situaciones de emergencias.</t>
  </si>
  <si>
    <t>345.02403.11107</t>
  </si>
  <si>
    <t>2.13.3</t>
  </si>
  <si>
    <t>Fortalecimiento de la reducción del riesgo, la adaptación al cambio climático y el ordenamiento territorial.</t>
  </si>
  <si>
    <t>IP-2020-53</t>
  </si>
  <si>
    <t>Instrumentos de planificación para la Gestión del Riesgo y Cambio Climático actualizados.</t>
  </si>
  <si>
    <t>Recuperación post desastres y emergencias.</t>
  </si>
  <si>
    <t>345.02404.11107</t>
  </si>
  <si>
    <t>345.02404.21107</t>
  </si>
  <si>
    <t>2.13.4</t>
  </si>
  <si>
    <t>Fortalecimiento de la resiliencia y gobernanza en la gestión de riesgo</t>
  </si>
  <si>
    <t>IP-2020-54</t>
  </si>
  <si>
    <t>Número de acciones para el fortalecimiento de la cultura de riesgo y convivencia segura con enfoque diferencial desarrolladas</t>
  </si>
  <si>
    <t>15</t>
  </si>
  <si>
    <t xml:space="preserve">Protección financiera para la gestión integral de riesgos. </t>
  </si>
  <si>
    <t>345.02405.11107</t>
  </si>
  <si>
    <t>345.02405.21107</t>
  </si>
  <si>
    <t>025</t>
  </si>
  <si>
    <t xml:space="preserve">FORTALECIMIENTO DEL ACCESO A LOS DERECHOS Y LA JUSTICIA EN JAMUNDÍ </t>
  </si>
  <si>
    <t>Fortalecer el espacio integrado de convivencia ciudadana y justicia.</t>
  </si>
  <si>
    <t>312.02501.11101</t>
  </si>
  <si>
    <t>2.8.2</t>
  </si>
  <si>
    <t>Fortalecimiento de las Comisarías de Familia</t>
  </si>
  <si>
    <t>IP-2020-127</t>
  </si>
  <si>
    <t>Número de comisarías de familia funcionando para la atención de la violencia.</t>
  </si>
  <si>
    <t xml:space="preserve">Fortalecer el equipo jurídico y psico-social de las Comisarías de Familia. </t>
  </si>
  <si>
    <t>312.02502.11101</t>
  </si>
  <si>
    <t>312.02502.12143</t>
  </si>
  <si>
    <t>IP-2020-126</t>
  </si>
  <si>
    <t>Número de acciones de garantía de derechos realizadas</t>
  </si>
  <si>
    <t xml:space="preserve">Generar acciones para la atención, medidas complementarias de protección y restablecimiento de derechos. </t>
  </si>
  <si>
    <t>312.02503.12143</t>
  </si>
  <si>
    <t xml:space="preserve">Fortalecer el equipo jurídico de las Inspecciones de Policía. </t>
  </si>
  <si>
    <t>312.02504.11101</t>
  </si>
  <si>
    <t>2.8.3</t>
  </si>
  <si>
    <t>Gobernanza migratoria en Jamundí</t>
  </si>
  <si>
    <t>IP-2020-128</t>
  </si>
  <si>
    <t>Personas migrantes, retornadas y víctimas del delito de trata de personas orientadas para superar su estado inicial de vulnerabilidad.</t>
  </si>
  <si>
    <t>500</t>
  </si>
  <si>
    <t xml:space="preserve">Fortalecer los proccesos de la gobernanza migratoria. </t>
  </si>
  <si>
    <t>312.02505.11101</t>
  </si>
  <si>
    <t xml:space="preserve">Implementar acciones en materia de convivencia en el establecimiento carcelario. </t>
  </si>
  <si>
    <t>312.02506.11101</t>
  </si>
  <si>
    <t>Financiar programas, proyectos de inversión y actividades de cultura ciudadana.</t>
  </si>
  <si>
    <t>312.02507.22230</t>
  </si>
  <si>
    <t>Realizar transferencia a la Policía Nacional</t>
  </si>
  <si>
    <t>312.02508.22230</t>
  </si>
  <si>
    <t>2.26</t>
  </si>
  <si>
    <t xml:space="preserve">Seguridad Ciudadana </t>
  </si>
  <si>
    <t>2.26.2</t>
  </si>
  <si>
    <t>Fortalecimiento del servicio de la Fuerza Pública.</t>
  </si>
  <si>
    <t>IR-2020-44</t>
  </si>
  <si>
    <t xml:space="preserve"> reconocer los instrumnentos de planificaciòn del riesgo que se han actualizado</t>
  </si>
  <si>
    <t>IP-2020-87</t>
  </si>
  <si>
    <t>Número de acciones para el fortalecimiento de la Fuerza Pública realizadas.</t>
  </si>
  <si>
    <t>11</t>
  </si>
  <si>
    <t>026</t>
  </si>
  <si>
    <t>MEJORAMIENTO DE LAS CONDICIONES DE SEGURIDAD CIUDADANA EN EL MUNICIPIO DE JAMUNDÍ</t>
  </si>
  <si>
    <t>FORTALECER LOS PROCESOS PARA GARANTIZAR LA SEGURIDAD Y CONVIVENCIA CIUDADANA EN EL MUNICIPIO DE JAMUNDÍ</t>
  </si>
  <si>
    <t>Fortalecer el parque automotor de la Fuerza Pública (compra de vehículos y mantenimiento preventivo y correctivo).</t>
  </si>
  <si>
    <t>Contribución del 5% sobre contratos</t>
  </si>
  <si>
    <t>345.02601.12206</t>
  </si>
  <si>
    <t>Balance - FONDO TERRITORIAL DE SEGURIDAD Y CONV.CIUDADANA ICLD</t>
  </si>
  <si>
    <t>345.02601.21106</t>
  </si>
  <si>
    <t>Suministrar combustible y lubricantes para el parque automotor de la Fuerza Pública.</t>
  </si>
  <si>
    <t>345.02602.12206</t>
  </si>
  <si>
    <t>2.26.1</t>
  </si>
  <si>
    <t>Implementación del Código Nacional de Seguridad y Convivencia Ciudadana</t>
  </si>
  <si>
    <t>IP-2020-85</t>
  </si>
  <si>
    <t>Porcentaje de acciones realizadas necesarias para la implementación del Código de Seguridad y Convivencia Ciudadana</t>
  </si>
  <si>
    <t>0.25</t>
  </si>
  <si>
    <t>Fortalecer las acciones de la Fuerza Pública del municipio</t>
  </si>
  <si>
    <t>345.02603.11101</t>
  </si>
  <si>
    <t>345.02603.12206</t>
  </si>
  <si>
    <t>Información Estadística</t>
  </si>
  <si>
    <t xml:space="preserve">1.1 </t>
  </si>
  <si>
    <t xml:space="preserve">1.01 </t>
  </si>
  <si>
    <t>Gestión Fiscal y Financiera</t>
  </si>
  <si>
    <t>1.1.2</t>
  </si>
  <si>
    <t>Actualización catastral y Censo de Industría y Comercio</t>
  </si>
  <si>
    <t>IR-2020-3</t>
  </si>
  <si>
    <t>Número de establecimientos de industria y comercio en la jurisdicción del municipio de Jamundí verificados y actualizados. Base de datos de Industria y Comercio Actualizada</t>
  </si>
  <si>
    <t>IP-2020-3</t>
  </si>
  <si>
    <t>Número de actualizaciones del Censo a establecimientos comerciales del área urbana y rural para actualizar y ampliar la base de contribuyentes del Impuesto de Industria y Comercio y su complementario de Avisos y Tableros</t>
  </si>
  <si>
    <t>0.5</t>
  </si>
  <si>
    <t>027</t>
  </si>
  <si>
    <t>Actualización de la información física, jurídica y económica de los contribuyentes obligados a declarar el impuesto de Industria y Comercio del municipio de Jamundí</t>
  </si>
  <si>
    <t>Realizar la gestión y actualización de la información física jurídica y económica de los contribuyentes obligados a declarar el impuesto de Industria y Comercio en el municipio de Jamundí</t>
  </si>
  <si>
    <t>Actualizar la identificación, ubicación y clasificación de los contribuyentes del impuesto de Industria y Comercio, Avisos y Tableros y Complementarios del municipio de Jamundí.</t>
  </si>
  <si>
    <t>304.02701.11101</t>
  </si>
  <si>
    <t>Hacienda</t>
  </si>
  <si>
    <t>A18</t>
  </si>
  <si>
    <t>Apoyar la gestión tecnológica para la actualización y caracterización de la Información Tributaria de los contribuyentes de impuesto de Industria y Comercio y su complementario de avisos y tableros del Municipio de Jamundí.</t>
  </si>
  <si>
    <t>Venta de activos /Recursos de Capital</t>
  </si>
  <si>
    <t>304.02702.12293</t>
  </si>
  <si>
    <t>IR-2020-4</t>
  </si>
  <si>
    <t>Base Catastral de la Administración Municipal Armonizada</t>
  </si>
  <si>
    <t>IP-2020-4</t>
  </si>
  <si>
    <t>Porcentaje de predios actualizados en las condiciones de todos los predios urbanos que tiene el municipio de Jamundí</t>
  </si>
  <si>
    <t>028</t>
  </si>
  <si>
    <t>Fortalecimiento de la prestación del servicio público de la gestión catastral del municipio de Jamundí.</t>
  </si>
  <si>
    <t>Fortalecer la prestación del servicio público de la gestión catastral en el municipio de Jamundí.</t>
  </si>
  <si>
    <t>Fortalecer los procesos de incorporación, actualización y corrección de la información en la Base Catastral del municipio de jamundí.</t>
  </si>
  <si>
    <t>304.02801.11101</t>
  </si>
  <si>
    <t>Desarrollar los procesos de gestión catastral con enfoque multipropósito en el área urbana y rural del municipio de Jamundí.</t>
  </si>
  <si>
    <t>304.02802.11101</t>
  </si>
  <si>
    <t>304.02802.12293</t>
  </si>
  <si>
    <t>1.1.1</t>
  </si>
  <si>
    <t>Finanzas Públicas Sostenibles</t>
  </si>
  <si>
    <t>IR-2020-1</t>
  </si>
  <si>
    <t>Ingresos tributarios por Habitante</t>
  </si>
  <si>
    <t>IP-2020-1</t>
  </si>
  <si>
    <t>Porcentaje de recaudo de las obligaciones tributarias de los contribuyentes</t>
  </si>
  <si>
    <t>0.9</t>
  </si>
  <si>
    <t>029</t>
  </si>
  <si>
    <t>Fortalecimiento del recaudo y fiscalización de las diferentes rentas del municipio de Jamundí</t>
  </si>
  <si>
    <t>Cumplir en el Presupuesto Anual con los niveles de recaudo óptimos de las diferentes rentas del Municipio de Jamundí</t>
  </si>
  <si>
    <t>Diseñar e implementar una campaña de generación de cultura tributaria en Jamundí.</t>
  </si>
  <si>
    <t>304.02901.11101</t>
  </si>
  <si>
    <t>Apoyar los procesos de liquidación y facturación de los Impuestos y Rentas Municipales.</t>
  </si>
  <si>
    <t>304.02902.11101</t>
  </si>
  <si>
    <t>Fortalecer los procesos de atención al contribuyente de la Secretaría de Hacienda y Tesorería General.</t>
  </si>
  <si>
    <t>304.02903.11101</t>
  </si>
  <si>
    <t>Apoyar los procesos de distribución y entrega de la documentación generada por la dependencia para el recaudo de las rentas muncipales.</t>
  </si>
  <si>
    <t>304.02904.11101</t>
  </si>
  <si>
    <t>1.1.3</t>
  </si>
  <si>
    <t>Fortalecimiento Institucional de la Hacienda Pública</t>
  </si>
  <si>
    <t>IR-2020-5</t>
  </si>
  <si>
    <t>Modelo de gestión institucional de la Hacienda Pública</t>
  </si>
  <si>
    <t>IP-2020-6</t>
  </si>
  <si>
    <t>Porcentaje de implementación de las estrategias para el fortalecimiento institucional de la Hacienda Pública: (i) Infraestructura; (ii) Mejoras tecnológicas; (iii) Gestión documental; (iv) Cultura tributaria y (v) generación de beneficios tributarios.</t>
  </si>
  <si>
    <t>030</t>
  </si>
  <si>
    <t>Implementación	de las estrategias de fortalecimiento institucional de la Secretararía de Hacienda y Tesorería General del municipio de Jamundí.</t>
  </si>
  <si>
    <t>Implementar las estrategias de fortalecimiento institucional para la Secretaría de Hacienda y Tesorería General en el municipio de Jamundí.</t>
  </si>
  <si>
    <t>Apoyar en el seguimiento e implementación de los proyectos de inversión de la Secretaría de Hacienda y Tesorería General del municpio de Jamundí.</t>
  </si>
  <si>
    <t>304.03001.11101</t>
  </si>
  <si>
    <t>Implementar la estrategia de gestión documental para el fortalecimiento de la Secretaría de Hacienda y Tesorería General en el municipio de Jamundí.</t>
  </si>
  <si>
    <t>304.03002.11101</t>
  </si>
  <si>
    <t>Implementar la estrategia de gestión presupuestal y contable para el fortalecimiento de la Secretaría de Hacienda y Tesorería General en el municipio de Jamundí.</t>
  </si>
  <si>
    <t>304.03003.11101</t>
  </si>
  <si>
    <t>Dotar de equipamento necesario a la dependencia para llevar a cabo la estrategia de mejoras tecnológicas para el fortalecimiento institucional de la Secretaría de Hacienda y Tesorería General del municipio de Jamundí.</t>
  </si>
  <si>
    <t>304.03004.11101</t>
  </si>
  <si>
    <t>IR-2020-2</t>
  </si>
  <si>
    <t>Proporción de ingresos tributarios respecto a los ingresos corrientes</t>
  </si>
  <si>
    <t>IP-2020-2</t>
  </si>
  <si>
    <t>Valor recuperado de la cartera morosa del municipio.</t>
  </si>
  <si>
    <t>3641</t>
  </si>
  <si>
    <t>031</t>
  </si>
  <si>
    <t>Implementación de las estrategias tecnológicas, comunicacionales y jurídicas para el fortalecimiento de las actividades de cobro persuasivo y coactivo de la Secretaría de Hacienda y Tesorería General del municipio de Jamundí.</t>
  </si>
  <si>
    <t>Disminuir el monto de la cartera morosa de las diferentes rentas registradas.</t>
  </si>
  <si>
    <t>Apoyar la gestión del proceso de cobro coactivo y persuasivo a través del uso de herramientas tecnológicas, comunicacionales y jurídicas</t>
  </si>
  <si>
    <t>304.03101.11101</t>
  </si>
  <si>
    <t>Brindar apoyo en las actividades correspondientes a la recaudación de cartera de las diferentes rentas municipales.</t>
  </si>
  <si>
    <t>304.03102.11101</t>
  </si>
  <si>
    <t>Apoyar a la gestión tecnológica del recaudo de la cartera morosa en el municipio de Jamundí.</t>
  </si>
  <si>
    <t>304.03103.11101</t>
  </si>
  <si>
    <t>43</t>
  </si>
  <si>
    <t>Deporte</t>
  </si>
  <si>
    <t>A.4</t>
  </si>
  <si>
    <t>DEPORTE Y RECREACIÓN</t>
  </si>
  <si>
    <t xml:space="preserve">2.3 </t>
  </si>
  <si>
    <t xml:space="preserve">2.03 </t>
  </si>
  <si>
    <t xml:space="preserve"> Deporte, Recreación y Estilos de Vida saludables para todos.</t>
  </si>
  <si>
    <t>2.3.1</t>
  </si>
  <si>
    <t>Ciudadanos con Deporte y Recreacion</t>
  </si>
  <si>
    <t>IR-2020-49</t>
  </si>
  <si>
    <t xml:space="preserve"> Población del Municipio de Jamundí que participa en los programas de actividades recreativas, deportivas, físicas y con estilos de vida saludables</t>
  </si>
  <si>
    <t>IP-2020-101</t>
  </si>
  <si>
    <t>Personas beneficiadas en los diferentes programas y/o semilleros de actividad física, deporte y recreación con enfoque diferencial en la zona rural y urbana del municipio</t>
  </si>
  <si>
    <t>1.301</t>
  </si>
  <si>
    <t>032</t>
  </si>
  <si>
    <t>implementación de un programa integral para el desarrollo de la comptetencia, la práctica deportiva, recreativa y la actividad física en el municipio jamundí</t>
  </si>
  <si>
    <t xml:space="preserve">Aumentar de manera integral la oferta de bienes y servicios  de desarrollo y fomento deportivo,  recreativo y buen aprovechamiento del tiempo con enfoque diferencial e inclusivo en el municipio de Jamundí. </t>
  </si>
  <si>
    <t>Ofrecer apoyo integral a deportistas, entrenadores, monitores, estudiantes en formación deportiva y/o actores deportivos del municipio de Jamundí.</t>
  </si>
  <si>
    <t>Tasa al deporte</t>
  </si>
  <si>
    <t>343.03201.12228</t>
  </si>
  <si>
    <t>IMDERE</t>
  </si>
  <si>
    <t>Balance - SGP PG - Libre inversión</t>
  </si>
  <si>
    <t>343.03201.22143</t>
  </si>
  <si>
    <t>2.3.2</t>
  </si>
  <si>
    <t>Desarrollo deportivo integral.</t>
  </si>
  <si>
    <t>IP-2020-103</t>
  </si>
  <si>
    <t>Acciones de formación y/o capacitación deportiva integral realizadas</t>
  </si>
  <si>
    <t>Brindar asistencia técnica integral con profesionales, técnicos y personal de apoyo para el fortalecimiento de la gestión institucional del deporte y la recreación en el municipio de Jamundí.</t>
  </si>
  <si>
    <t>343.03202.11101</t>
  </si>
  <si>
    <t>343.03202.22143</t>
  </si>
  <si>
    <t>2.3.4</t>
  </si>
  <si>
    <t>Posicionamiento y liderzgo del deporte de alto rendimiento</t>
  </si>
  <si>
    <t>IP-2020-106</t>
  </si>
  <si>
    <t>Selecciones apoyadas con atención deportiva integral</t>
  </si>
  <si>
    <t>Brindar apoyo integral deportistas, entrenadores, monitores, gestores, y/o actores deportivos de rendimiento deportivo del municipio de Jamundí.</t>
  </si>
  <si>
    <t>343.03203.12143</t>
  </si>
  <si>
    <t>343.03203.22143</t>
  </si>
  <si>
    <t>IP-2020-102</t>
  </si>
  <si>
    <t>Plan de acción de formación deportiva integral implementado</t>
  </si>
  <si>
    <t>Promover integralmente la sana competencia, la actividad física, deportiva y/o recreativa a nivel municipal, departamental y/o nacional .</t>
  </si>
  <si>
    <t>343.03204.12143</t>
  </si>
  <si>
    <t>2.3.3</t>
  </si>
  <si>
    <t>Infraestrutura fisica para el deporte y la recreacion</t>
  </si>
  <si>
    <t>IP-2020-104</t>
  </si>
  <si>
    <t>Proyectos de equipamento deportivo y/o recreativo gestionados</t>
  </si>
  <si>
    <t>033</t>
  </si>
  <si>
    <t>Optimización	 DE UN  PROGRAMA DE MANTENIMIENTO INTEGRAL A LOS  ESCENARIOS DEPORTIVOS Y RECREATIVOS EN EL MUNICIPIO DE JAMUNDÍ</t>
  </si>
  <si>
    <t>Disminuir el déficit cualitativo y cuantitativo de espacio público en materia  de infraestructura deportiva y/o recreativa  para el desarrollo  de actividades deportivas integrales  en el municipio de Jamundí</t>
  </si>
  <si>
    <t>Realizar una asistencia técnica integral para la elaboración de un diagnostico integral a los escenarios deportivo y/o recreativos priorizados en el municipio de Jamundí
equipamiento colectivos integrales en el municipio de Jamundí.</t>
  </si>
  <si>
    <t>SGP PG - Deporte</t>
  </si>
  <si>
    <t>343.03301.12142</t>
  </si>
  <si>
    <t>343.03301.12228</t>
  </si>
  <si>
    <t>Balance - SGP PG - Deporte</t>
  </si>
  <si>
    <t>343.03301.22142</t>
  </si>
  <si>
    <t>IP-2020-105</t>
  </si>
  <si>
    <t>Escenarios construidos, mantenidos o adecuados para la practica del deporte y la recreacion</t>
  </si>
  <si>
    <t>Realizar la adecuación y/o mantenimiento integral de los escenarios deportivos y/o recreativos priorizados en el municipio de Jamundí.</t>
  </si>
  <si>
    <t>343.03302.12142</t>
  </si>
  <si>
    <t>343.03302.12143</t>
  </si>
  <si>
    <t>343.03302.12228</t>
  </si>
  <si>
    <t>343.03302.22142</t>
  </si>
  <si>
    <t>Balance - Tasa al deporte</t>
  </si>
  <si>
    <t>343.03302.22228</t>
  </si>
  <si>
    <t>40</t>
  </si>
  <si>
    <t>Vivienda</t>
  </si>
  <si>
    <t>A.15</t>
  </si>
  <si>
    <t>EQUIPAMIENTO</t>
  </si>
  <si>
    <t>5.1.3</t>
  </si>
  <si>
    <t>Instalaciones y equipamentos para el servicio y bienestar de la comunidad.   </t>
  </si>
  <si>
    <t>IR-2020-76</t>
  </si>
  <si>
    <t>Porcentaje de avance en la ejecución de Plan.</t>
  </si>
  <si>
    <t>IP-2020-184</t>
  </si>
  <si>
    <t>Número de Instalaciones y equipamentos municipales mejorados</t>
  </si>
  <si>
    <t>034</t>
  </si>
  <si>
    <t>Mejoramiento de instalaciones y equipamientos del municipio de Jamundí</t>
  </si>
  <si>
    <t>Mejorar la infraestructura física de equipamientos públicos del municipio de Jamundí</t>
  </si>
  <si>
    <t>Adecuar y mantener instalaciones y equipamientos de la zona urbana y rural del municipio</t>
  </si>
  <si>
    <t>340.03401.11101</t>
  </si>
  <si>
    <t>Infraestructura</t>
  </si>
  <si>
    <t>340.03401.12143</t>
  </si>
  <si>
    <t>Balance - ICLD VIGENCIA ACTUAL</t>
  </si>
  <si>
    <t>340.03401.21101</t>
  </si>
  <si>
    <t>340.03401.22143</t>
  </si>
  <si>
    <t>Adquirir materiales y suministros para el mejoramiento de instalaciones y equipamientos municipales</t>
  </si>
  <si>
    <t>340.03402.11101</t>
  </si>
  <si>
    <t>Realizar apoyo a la supervisión y elaboración de diseños para la adecuación y/o mantenimiento de los equipamientos</t>
  </si>
  <si>
    <t>340.03403.11101</t>
  </si>
  <si>
    <t>340.03403.21101</t>
  </si>
  <si>
    <t>Realizar estudios y diseños técnicos de infraestructura educativa</t>
  </si>
  <si>
    <t>340.03404.21101</t>
  </si>
  <si>
    <t>Balance - Otros ingresos no tributarios no especificos</t>
  </si>
  <si>
    <t>340.03404.22213</t>
  </si>
  <si>
    <t>5.1.1</t>
  </si>
  <si>
    <t>Espacio Público y renovación Urbana</t>
  </si>
  <si>
    <t>IP-2020-179</t>
  </si>
  <si>
    <t>Espacios públicos de la zona urbana y rural adecuados tales como plazas, parques, entre otros.</t>
  </si>
  <si>
    <t>748</t>
  </si>
  <si>
    <t>035</t>
  </si>
  <si>
    <t xml:space="preserve">Mejoramiento y conservación de espacios de uso público del municipio de Jamundí </t>
  </si>
  <si>
    <t xml:space="preserve">Mejorar y conservar los espacios de uso público del municipio de Jamundí </t>
  </si>
  <si>
    <t>Adecuar espacios públicos para generación de Parques del Agua</t>
  </si>
  <si>
    <t>340.03501.11101</t>
  </si>
  <si>
    <t>340.03501.12143</t>
  </si>
  <si>
    <t>Adquirir materiales, herramienta menor y suministros para la adecuación de espacios públicos</t>
  </si>
  <si>
    <t>340.03502.11101</t>
  </si>
  <si>
    <t>340.03502.21101</t>
  </si>
  <si>
    <t>Brindar apoyo a supervisión técnica de obras y elaboración de diseños</t>
  </si>
  <si>
    <t>340.03503.11101</t>
  </si>
  <si>
    <t>340.03503.21101</t>
  </si>
  <si>
    <t>Realizar manejo de silvicultura en espacios públicos para su adecuación</t>
  </si>
  <si>
    <t>340.03504.11101</t>
  </si>
  <si>
    <t>340.03504.21101</t>
  </si>
  <si>
    <t>5.2</t>
  </si>
  <si>
    <t>5.02</t>
  </si>
  <si>
    <t>Renovación Urbana</t>
  </si>
  <si>
    <t>5.2.2</t>
  </si>
  <si>
    <t>Obras para la conectividad</t>
  </si>
  <si>
    <t>IR-2020-77</t>
  </si>
  <si>
    <t>Optimización de la movilidad mediante la recuperación de la malla vial del municipio</t>
  </si>
  <si>
    <t>IP-2020-189</t>
  </si>
  <si>
    <t>Vías zona urbana y rural mejoradas</t>
  </si>
  <si>
    <t>Realizar mantenimiento y obras complementarias en zanjones y canales</t>
  </si>
  <si>
    <t>340.03505.12143</t>
  </si>
  <si>
    <t>24</t>
  </si>
  <si>
    <t>Transporte</t>
  </si>
  <si>
    <t>A.9</t>
  </si>
  <si>
    <t>TRANSPORTE</t>
  </si>
  <si>
    <t>036</t>
  </si>
  <si>
    <t>Mejoramiento y mantenimiento de la malla vial urbana y rural del municipio de Jamundí</t>
  </si>
  <si>
    <t>Mejorar la infraestructura vial urbana y rural del municipio de Jamundí</t>
  </si>
  <si>
    <t>Realizar rehabilitación y/o mantenimiento vial, incluye elementos viales en la zona urbana y rural del municipio</t>
  </si>
  <si>
    <t>324.03601.11101</t>
  </si>
  <si>
    <t>324.03601.12143</t>
  </si>
  <si>
    <t>324.03601.12293</t>
  </si>
  <si>
    <t>324.03601.22143</t>
  </si>
  <si>
    <t>Balance - Recursos de Capital  Emprestitos</t>
  </si>
  <si>
    <t>324.03601.22292</t>
  </si>
  <si>
    <t>Realizar mantenimiento periódico, rutinario y sostenible de vías en afirmado y pavimentadas del municipio</t>
  </si>
  <si>
    <t>324.03602.11101</t>
  </si>
  <si>
    <t>324.03602.12143</t>
  </si>
  <si>
    <t>324.03602.12293</t>
  </si>
  <si>
    <t>324.03602.21101</t>
  </si>
  <si>
    <t>324.03602.22143</t>
  </si>
  <si>
    <t>Balance - FONDO DE INVERSION COLECTIVA S/TASA GASOLINA</t>
  </si>
  <si>
    <t>324.03602.22229</t>
  </si>
  <si>
    <t>324.03602.22292</t>
  </si>
  <si>
    <t>Realizar adquisición de materiales, equipos, suministros, herramienta menor, combustible, repuestos y lubricantes de vehículos y maquinaria pesada para realizar mantenimiento y rehabilitación de vías</t>
  </si>
  <si>
    <t>324.03603.11101</t>
  </si>
  <si>
    <t>324.03603.12143</t>
  </si>
  <si>
    <t>324.03603.12293</t>
  </si>
  <si>
    <t>324.03603.22292</t>
  </si>
  <si>
    <t>Realizar mantenimiento preventivo y correctivo de vehiculos, maquinaria pesada y equipos para el mantenimiento y rehabilitación de vías</t>
  </si>
  <si>
    <t>324.03604.12293</t>
  </si>
  <si>
    <t>324.03604.21101</t>
  </si>
  <si>
    <t>324.03604.22292</t>
  </si>
  <si>
    <t>Realizar interventoría técnica y administrativa de obras de mejoramiento vial</t>
  </si>
  <si>
    <t>324.03605.12143</t>
  </si>
  <si>
    <t>324.03605.12293</t>
  </si>
  <si>
    <t>324.03605.22292</t>
  </si>
  <si>
    <t>Realizar apoyo a la supervisión técnica de obras y elaboración de estudios y diseños para el mejoramiento de la infraestructura vial</t>
  </si>
  <si>
    <t>324.03606.11101</t>
  </si>
  <si>
    <t>324.03606.21101</t>
  </si>
  <si>
    <t>Realizar apoyo operativo en la ejecución de actividades de mantenimiento de víal</t>
  </si>
  <si>
    <t>324.03607.12293</t>
  </si>
  <si>
    <t>324.03607.22292</t>
  </si>
  <si>
    <t xml:space="preserve">Realizar estudios, diseños y formulación de obras de rehabilitación y/o mantenimiento vial </t>
  </si>
  <si>
    <t>324.03608.12293</t>
  </si>
  <si>
    <t>324.03608.21101</t>
  </si>
  <si>
    <t>324.03608.22292</t>
  </si>
  <si>
    <t>21</t>
  </si>
  <si>
    <t>Minas y energía</t>
  </si>
  <si>
    <t>A.6.2</t>
  </si>
  <si>
    <t xml:space="preserve">MANTENIMIENTO Y EXPANSIÓN DEL SERVICIO DE ALUMBRADO PÚBLICO </t>
  </si>
  <si>
    <t>5.1.</t>
  </si>
  <si>
    <t xml:space="preserve"> Infraestructura para el desarrollo social</t>
  </si>
  <si>
    <t>IP-2020-180</t>
  </si>
  <si>
    <t>Sistema de alumbrado público mantenido y operante</t>
  </si>
  <si>
    <t>6364</t>
  </si>
  <si>
    <t>037</t>
  </si>
  <si>
    <t>Optimización de la prestación del servicio de alumbrado público en el municipio de Jamundí</t>
  </si>
  <si>
    <t xml:space="preserve">Optimizar la operación del sistema de alumbrado público en el municipio de Jamundí </t>
  </si>
  <si>
    <t>Realizar la operación y mantenimiento del alumbrado público en zona urbana y rural</t>
  </si>
  <si>
    <t>Alumbrado Publico</t>
  </si>
  <si>
    <t>321.03701.12226</t>
  </si>
  <si>
    <t>IP-2020-182</t>
  </si>
  <si>
    <t>Infraestructura de alumbrado público construida</t>
  </si>
  <si>
    <t>10832</t>
  </si>
  <si>
    <t>Realizar expansión y modernización de la infraestructura de alumbrado público</t>
  </si>
  <si>
    <t>321.03702.12226</t>
  </si>
  <si>
    <t>Balance - Alumbrado Publico</t>
  </si>
  <si>
    <t>321.03702.22226</t>
  </si>
  <si>
    <t>Realizar la interventoría técnica, administrativa, financiera y contable de la operación y mantenimiento del alumbrado público</t>
  </si>
  <si>
    <t>321.03703.12226</t>
  </si>
  <si>
    <t>Obtener suministro de energía eléctrica para operación del alumbrado público municipal</t>
  </si>
  <si>
    <t>321.03704.12226</t>
  </si>
  <si>
    <t>IP-2020-181</t>
  </si>
  <si>
    <t>Número de planes de alumbrado público formulados e implementados (que permita tener un diagnóstico y prospectiva del alumbrado público en Jamundí)</t>
  </si>
  <si>
    <t>Formular plan maestro de alumbrado público</t>
  </si>
  <si>
    <t>321.03705.12226</t>
  </si>
  <si>
    <t>Brindar apoyo a la supervisión técnica de obras</t>
  </si>
  <si>
    <t>321.03706.11101</t>
  </si>
  <si>
    <t>321.03706.12226</t>
  </si>
  <si>
    <t>A.17</t>
  </si>
  <si>
    <t>1.6</t>
  </si>
  <si>
    <t>1.06</t>
  </si>
  <si>
    <t>Buen gobierno para los ciudadanos</t>
  </si>
  <si>
    <t>1.6.3</t>
  </si>
  <si>
    <t>Mejores capacidades jurídicas</t>
  </si>
  <si>
    <t>IR-2020-13</t>
  </si>
  <si>
    <t>Modelo de Gerencia Jurídica Pública Fortalecido</t>
  </si>
  <si>
    <t>IP-2020-33</t>
  </si>
  <si>
    <t>Número de actuaciones en procesos judiciales y extrajudiciales atendidas</t>
  </si>
  <si>
    <t>370</t>
  </si>
  <si>
    <t>038</t>
  </si>
  <si>
    <t xml:space="preserve">Fortalecimiento de la gestión jurídica pública en el municipio de Jamundí </t>
  </si>
  <si>
    <t>Fortalecer la gestión Jurídica Pública del Municipio de Jamundí</t>
  </si>
  <si>
    <t>Fortalecer la defensa técnica en los procesos judiciales</t>
  </si>
  <si>
    <t>304.03801.11101</t>
  </si>
  <si>
    <t>Jurídica</t>
  </si>
  <si>
    <t>Apoyar técnica y administrativamente la Gestión Jurídica</t>
  </si>
  <si>
    <t>304.03802.11101</t>
  </si>
  <si>
    <t>Vigilar los procesos judiciales</t>
  </si>
  <si>
    <t>304.03803.11101</t>
  </si>
  <si>
    <t>Brindar acompañamiento juridico  en la revision de fallos en contra del Municipio y las causas generadoras</t>
  </si>
  <si>
    <t>304.03804.11101</t>
  </si>
  <si>
    <t>IP-2020-34</t>
  </si>
  <si>
    <t>Número de lineamientos Jurídicos emitidos</t>
  </si>
  <si>
    <t xml:space="preserve">Emitir lineamientos en materia contractual y judicial </t>
  </si>
  <si>
    <t>304.03805.11101</t>
  </si>
  <si>
    <t xml:space="preserve">Realizar  Jornadas de orientación y actualización en materia contractual y judicial </t>
  </si>
  <si>
    <t>304.03806.11101</t>
  </si>
  <si>
    <t>IR-2020-14</t>
  </si>
  <si>
    <t>Sistema de información normativo y judicial implementado y capacidades fortalecidas</t>
  </si>
  <si>
    <t>IP-2020-35</t>
  </si>
  <si>
    <t>Acciones para el funcionamiento del sistema de información normativo y judicial. Acciones (Desarrollo de módulos, implementación y socialización para su uso).</t>
  </si>
  <si>
    <t>039</t>
  </si>
  <si>
    <t xml:space="preserve">Implementación de los sistemas de información contractual, normativo y judicial de la alcaldía del  municipio de Jamundí valle del cauca </t>
  </si>
  <si>
    <t xml:space="preserve">Mejorar el uso y apropiación de sistemas informaticos para la atención, seguimiento y divulgación de la información, contractual, normativa y judicial de la alcaldía del  municipio de Jamundí </t>
  </si>
  <si>
    <t xml:space="preserve">Desarrollar el Sistema de Información Contractual </t>
  </si>
  <si>
    <t>304.03901.11101</t>
  </si>
  <si>
    <t xml:space="preserve">Implementar el modulo para la  contratación pública </t>
  </si>
  <si>
    <t>304.03902.11101</t>
  </si>
  <si>
    <t xml:space="preserve">Divulgar y socializar el modulo de contratación pública </t>
  </si>
  <si>
    <t>304.03903.11101</t>
  </si>
  <si>
    <t>A.10</t>
  </si>
  <si>
    <t>AMBIENTAL</t>
  </si>
  <si>
    <t>4. Jamundí protector del medio ambiente: Primero el agua</t>
  </si>
  <si>
    <t>4.1</t>
  </si>
  <si>
    <t>4.01</t>
  </si>
  <si>
    <t>Proteger el agua es proteger la vida: Desarrollo en torno al ciclo hidrológico</t>
  </si>
  <si>
    <t>4.1.2</t>
  </si>
  <si>
    <t>Minería sostenible: con responsabilidad social y ambiental</t>
  </si>
  <si>
    <t>IR-2020-74</t>
  </si>
  <si>
    <t>Aumentar la cantidad de personas beneficiadas a través de programas de educación en temas ambientales</t>
  </si>
  <si>
    <t>IP-2020-177</t>
  </si>
  <si>
    <t>Actualización de la caracterización detallada de las actividades mineras tradicionales en el municipio de Jamundí</t>
  </si>
  <si>
    <t>040</t>
  </si>
  <si>
    <t>Fortalecimiento de los procesos de control y vigilancia de la mineria en el municipio de Jamundí</t>
  </si>
  <si>
    <t>Fortalecer los procesos de control y vigilancia de la mineria en el municipio de Jamundí</t>
  </si>
  <si>
    <t>Identificar y verificar actividades mineras en la categoría de subsistencia que se desarrollan en el territorio</t>
  </si>
  <si>
    <t>321.04001.12143</t>
  </si>
  <si>
    <t>Medio Ambiente</t>
  </si>
  <si>
    <t>IP-2020-178</t>
  </si>
  <si>
    <t>Acciones para el fortalecimiento de la industria minera sostenible</t>
  </si>
  <si>
    <t>25</t>
  </si>
  <si>
    <t>Asesorar y acompañar tecnica y jurídicamente el fortalecimiento de los procesos de minería legal de minería legal que se desarrollan en el territorio</t>
  </si>
  <si>
    <t>321.04002.12143</t>
  </si>
  <si>
    <t>Hacer seguimiento y control a los vertimientos provenientes de las (UPM) Unidades de Producción Minera del municipio</t>
  </si>
  <si>
    <t>321.04003.12143</t>
  </si>
  <si>
    <t>IR-2020-73</t>
  </si>
  <si>
    <t>Aumentar 600 hectáreas el área de ecosistemas del municipio de Jamundí intervenida con estrategias de conservación</t>
  </si>
  <si>
    <t>IP-2020-176</t>
  </si>
  <si>
    <t>Acciones para la identificación e intervención de los pasivos ambientales generados por actividades mineras no legales</t>
  </si>
  <si>
    <t>Acciones para la identificación e intervención de los pasivos ambientales generados por actividades mineras implementadas en un 50%</t>
  </si>
  <si>
    <t>Generar acciones tendientes a la intervención y recuperación de áreas afectadas por la minería en el municipio</t>
  </si>
  <si>
    <t>321.04004.12143</t>
  </si>
  <si>
    <t>32</t>
  </si>
  <si>
    <t>Ambiente y Desarrollo Sostenible</t>
  </si>
  <si>
    <t>4.1.1</t>
  </si>
  <si>
    <t>Protección, recuperación y disfrute de los ecosistemas generadores y reguladores de agua</t>
  </si>
  <si>
    <t>IP-2020-168</t>
  </si>
  <si>
    <t>Sistema Municipal de Áreas Protegidas (SIMAP) actualizado con su plan de accion construido y su cartografía elaborada</t>
  </si>
  <si>
    <t>Plan de acción construido en el 100%
Cartografía elaborada en 100%
Revisión del acuerdo en el 100%</t>
  </si>
  <si>
    <t>041</t>
  </si>
  <si>
    <t>Conservación de los ecosistemas generadores y reguladores del agua para mejorar la calidad de vida de los ciudadanos de Jamundí</t>
  </si>
  <si>
    <t>Recuperar y conservar los ecosistemas naturales para mejorar la calidad de vida de los Jamundeños</t>
  </si>
  <si>
    <t>Brindar incentivos económicos para la protección del agua en cuencas abastecedoras de acueductos (Pagos por servicios ambientales)</t>
  </si>
  <si>
    <t>332.04101.11101</t>
  </si>
  <si>
    <t>Balance - LEY 99  MEDIO AMBIENTE</t>
  </si>
  <si>
    <t>332.04101.21110</t>
  </si>
  <si>
    <t>IP-2020-170</t>
  </si>
  <si>
    <t>5 Predios para la protección de cuencas abastecedoras de acueductos intervenidos</t>
  </si>
  <si>
    <t>Proteger y mantener predios en cuencas abastecedoras de acueductos de Jamundí.</t>
  </si>
  <si>
    <t>332.04102.11101</t>
  </si>
  <si>
    <t>IP-2020-169</t>
  </si>
  <si>
    <t>Reservas de la sociedad civil registradas</t>
  </si>
  <si>
    <t>Aumentar las áreas para la protección del agua y el medio ambiente en el municipio de Jamundí</t>
  </si>
  <si>
    <t>332.04103.12143</t>
  </si>
  <si>
    <t>IP-2020-175</t>
  </si>
  <si>
    <t>3 Proyectos de Educación Ambiental Ciudadana (PROCEDA) gestionados</t>
  </si>
  <si>
    <t>042</t>
  </si>
  <si>
    <t>Fortalecimiento de la educación ambiental para el empoderamiento de los ciudadanos en la protección del agua y el medio ambiente en el municipio de Jamundí</t>
  </si>
  <si>
    <t>Fortalecer la educación ambiental como estrategia para el empoderamiento de los ciudadanos en la protección del agua y el medio ambiente</t>
  </si>
  <si>
    <t>Implementar estrategias de educación para los ciudadanos en materia de protección del agua y del medio ambiente</t>
  </si>
  <si>
    <t>332.04201.12143</t>
  </si>
  <si>
    <t>IP-2020-174</t>
  </si>
  <si>
    <t>4 Programas de educación informal ambiental ciudadana diseñados e implementados</t>
  </si>
  <si>
    <t>Identificar, promeover y acompañar iniciativas ambientales ciudadanas, para el manejo sostenible del agua y otros recursos naturales</t>
  </si>
  <si>
    <t>332.04202.12143</t>
  </si>
  <si>
    <t>Difundir normatividad, conceptos, lugares y actividades ambientales para la concientización de la ciudadanía frente al cuidado y protección del agua y el medio ambiente</t>
  </si>
  <si>
    <t>332.04203.12143</t>
  </si>
  <si>
    <t>Plan de Gestión Integral de Residuos Sólidos (PGIRS) actualizado</t>
  </si>
  <si>
    <t>043</t>
  </si>
  <si>
    <t>Fortalecimiento de la gestión integral de los residuos sólidos que se generan en el municipio de Jamundí</t>
  </si>
  <si>
    <t>Fortalecer la gestión integral de los residuos sólidos que se generan en el municipio de Jamundí</t>
  </si>
  <si>
    <t>Implementar estrategias para controlar y mejorar la gestión inadecuada de los residuos sólidos que contaminan las fuentes de agua</t>
  </si>
  <si>
    <t>332.04301.12143</t>
  </si>
  <si>
    <t>IP-2020-173</t>
  </si>
  <si>
    <t>.3</t>
  </si>
  <si>
    <t>Diseñar e implementar modelos piloto para reducir y gestionar la producción de residuos sólidos</t>
  </si>
  <si>
    <t>332.04302.12143</t>
  </si>
  <si>
    <t xml:space="preserve">Diseñar e implementar modelos piloto para el aprovechamiento de los residuos sólidos </t>
  </si>
  <si>
    <t>332.04303.12143</t>
  </si>
  <si>
    <t>IP-2020-171</t>
  </si>
  <si>
    <t>Programa de reforestación y/o restauración de ecosistemas naturales en el municipio de Jamundí</t>
  </si>
  <si>
    <t>044</t>
  </si>
  <si>
    <t>Recuperación y seguimiento del agua, el bosque y otros recursos naturales en el municipio de Jamundí</t>
  </si>
  <si>
    <t>Recuperar y hacer seguimiento al estado de los recursos naturales en el municipio de Jamundí</t>
  </si>
  <si>
    <t xml:space="preserve">Identificar, priorizar e intervenir áreas para la recuperación de los bosques protectores del agua </t>
  </si>
  <si>
    <t>332.04401.12143</t>
  </si>
  <si>
    <t>IP-2020-172</t>
  </si>
  <si>
    <t>Programa de monitoreo de la calidad de los recursos naturales en el municipio de Jamundí diseñado</t>
  </si>
  <si>
    <t xml:space="preserve">Hacer seguimiento y control a las áreas intervenidas mediante actividades de reforestación y/o restauración para la generación y regulación del agua </t>
  </si>
  <si>
    <t>332.04402.12143</t>
  </si>
  <si>
    <t>Hacer seguimiento y control a la contaminación del agua y otros recursos naturales</t>
  </si>
  <si>
    <t>332.04403.12143</t>
  </si>
  <si>
    <t xml:space="preserve">Medir, hacer seguimiento y gestionar el recurso hídrico </t>
  </si>
  <si>
    <t>332.04404.12143</t>
  </si>
  <si>
    <t>39</t>
  </si>
  <si>
    <t>Ciencia, Tecnología e Innovación</t>
  </si>
  <si>
    <t>A.13.11</t>
  </si>
  <si>
    <t>Proyectos integrales de ciencia, tecnología e innovación</t>
  </si>
  <si>
    <t>1.3.1</t>
  </si>
  <si>
    <t>Gobierno abierto, participativo, y digital para los Ciudadanos</t>
  </si>
  <si>
    <t>Un modelo de gobierno abierto implementado</t>
  </si>
  <si>
    <t>IP-2020-13</t>
  </si>
  <si>
    <t>Porcentaje de implementación de la estrategia de Gobierno Digital</t>
  </si>
  <si>
    <t>045</t>
  </si>
  <si>
    <t>Transformación Gobierno abierto, participativo y digital Jamundí</t>
  </si>
  <si>
    <t>Incrementar la interacción de la ciudadanía con los servicios y la gestión pública del Municipio de Jamundí</t>
  </si>
  <si>
    <t>Diseñar e implementar la política pública de gobierno abierto para el municipio de Jamundí</t>
  </si>
  <si>
    <t>339.04501.11101</t>
  </si>
  <si>
    <t>Oficina TIC</t>
  </si>
  <si>
    <t>IP-2020-14</t>
  </si>
  <si>
    <t>Número de páginas web oficiales de la alcaldía mejoradas para la accesibilidad y usabilidad</t>
  </si>
  <si>
    <t>Implementar un diseño web altamente usable y accesible por los ciudadanos</t>
  </si>
  <si>
    <t>339.04502.11101</t>
  </si>
  <si>
    <t>IP-2020-15</t>
  </si>
  <si>
    <t>Diseñar y poner en marcha el portal de interacción y  datos abiertos para la ciudadanía.</t>
  </si>
  <si>
    <t>Realizar el diseño y la gestión integral del portal  de interacción y de datos abiertos para la ciudadanía</t>
  </si>
  <si>
    <t>339.04503.11101</t>
  </si>
  <si>
    <t>IP-2020-16</t>
  </si>
  <si>
    <t>Porcentaje de implementación de Política pública de gobierno abierto</t>
  </si>
  <si>
    <t>.1</t>
  </si>
  <si>
    <t>Fortalecimiento de la capacidad institucional en transformación digital</t>
  </si>
  <si>
    <t>339.04504.11101</t>
  </si>
  <si>
    <t>1.3.3</t>
  </si>
  <si>
    <t>Jamundí 4.0 ciudadanía para la cuarta revolución industrial</t>
  </si>
  <si>
    <t>IP-2020-18</t>
  </si>
  <si>
    <t>Laboratorios de innovación ciudadana implementados</t>
  </si>
  <si>
    <t>046</t>
  </si>
  <si>
    <t>Transformación de una ciudadanía innovadora, activa y digital orientada hacia la cuarta revolucion industrial en Jamundí</t>
  </si>
  <si>
    <t>Incrementar y promover el uso y apropiación  de herramientas de innovación y  las tecnologias de la informacion como habilitador de oportunidades y calidad de vida para los ciudadanos</t>
  </si>
  <si>
    <t>Implementar y poner en funcionamiento zonas digitales</t>
  </si>
  <si>
    <t>339.04601.11101</t>
  </si>
  <si>
    <t>IP-2020-19</t>
  </si>
  <si>
    <t>Nuevas zonas digitales en Jamundí implementadas y en funcionamiento.
Nota: Actualmente hay 5, así: 3 en perímetro urbano y 2 zona rural instaladas, sin funcionamiento.</t>
  </si>
  <si>
    <t xml:space="preserve">Diseñar e implementar la estrategia de alfabetización y cultura digital que contempla las etapas de apropiación, conexión y transformación. </t>
  </si>
  <si>
    <t>339.04602.11101</t>
  </si>
  <si>
    <t>IP-2020-20</t>
  </si>
  <si>
    <t>Ciudadanos digitales certificados</t>
  </si>
  <si>
    <t>900</t>
  </si>
  <si>
    <t>Diseñar e implementar la estratégia de innovación abierta para los laboratorios de innovación ciudadana</t>
  </si>
  <si>
    <t>339.04603.11101</t>
  </si>
  <si>
    <t>1.4</t>
  </si>
  <si>
    <t>1.04</t>
  </si>
  <si>
    <t>Información, datos, análisis</t>
  </si>
  <si>
    <t>1.4.2</t>
  </si>
  <si>
    <t>Caracterización poblacional</t>
  </si>
  <si>
    <t>IR-2020-9</t>
  </si>
  <si>
    <t>Porcentaje de proyectos inversión incorporados en el POAI que utilizan el sistema de información y analísis único</t>
  </si>
  <si>
    <t>IP-2020-22</t>
  </si>
  <si>
    <t>Porcentaje de familias o personas encuestadas con metodología de encuesta como el Sisben.</t>
  </si>
  <si>
    <t>.35</t>
  </si>
  <si>
    <t>047</t>
  </si>
  <si>
    <t>Caracterización poblacional de los habitantes del municipio de Jamundí mediante la implementación de la metodologia SISBEN IV Fase II</t>
  </si>
  <si>
    <t>Facilitar la cobertura en los programas sociales orientados a la población del municipio de Jamundi</t>
  </si>
  <si>
    <t>Fortalecer las capacidades operativa para la aplicación de encuestas del Sisben</t>
  </si>
  <si>
    <t>304.04701.11101</t>
  </si>
  <si>
    <t>Planeación</t>
  </si>
  <si>
    <t>Juan Camilo</t>
  </si>
  <si>
    <t>304.04701.22143</t>
  </si>
  <si>
    <t>Asegurar las medidas de bioseguridad e insumos para la atención de la población sisbenizada o por encuestar</t>
  </si>
  <si>
    <t>304.04702.11101</t>
  </si>
  <si>
    <t>Divulgar el proceso de la encuesta de Sisben para sensibilizar a los ciudadanos</t>
  </si>
  <si>
    <t>304.04703.11101</t>
  </si>
  <si>
    <t>Realizar actividades de logística y transporte para la aplicación de encuestas</t>
  </si>
  <si>
    <t>304.04704.11101</t>
  </si>
  <si>
    <t>Realizar acciones de adecuaciones fisicas, suministro de hardware y software del área de SISBEN</t>
  </si>
  <si>
    <t>304.04705.11101</t>
  </si>
  <si>
    <t>1.5</t>
  </si>
  <si>
    <t>1.05</t>
  </si>
  <si>
    <t>Ordenamiento Territorial</t>
  </si>
  <si>
    <t>1.5.1</t>
  </si>
  <si>
    <t>Ordenamiento territorial para el bienestar</t>
  </si>
  <si>
    <t>IR-2020-10</t>
  </si>
  <si>
    <t>Sistema de información territorial, usos de suelo, predios, etc. Disponible en tiempo real</t>
  </si>
  <si>
    <t>IP-2020-25</t>
  </si>
  <si>
    <t>Documento POT con sus respectivos anexos, para presentar proyecto de acuerdo ante el concejo municipal</t>
  </si>
  <si>
    <t>.4</t>
  </si>
  <si>
    <t>048</t>
  </si>
  <si>
    <t>Formulación del Plan de Ordenamiento Territorial municipal para proyectar y asegurar el desarrollo sostenible de Jamundí</t>
  </si>
  <si>
    <t>Adecuar el sistema de gestión del ordenamiento territorial en el municipio</t>
  </si>
  <si>
    <t xml:space="preserve">Fortalecimiento institucional de la Secretaría de Planeación y Coordinación Municipal para el área de formulación del Plan de Ordenamiento Territorial (POT). </t>
  </si>
  <si>
    <t>304.04801.11101</t>
  </si>
  <si>
    <t>304.04801.22143</t>
  </si>
  <si>
    <t>IR-2020-11</t>
  </si>
  <si>
    <t>Realizar alianzas con entidades especializadas en formulación de Planes de Ordenamiento Territorial</t>
  </si>
  <si>
    <t>304.04802.11101</t>
  </si>
  <si>
    <t>A.19</t>
  </si>
  <si>
    <t>1.7</t>
  </si>
  <si>
    <t>1.07</t>
  </si>
  <si>
    <t>IR-2020-12</t>
  </si>
  <si>
    <t>Elaborar, ajustar y/o actualizar los estudios requeridos para la fase de formulación del Plan de Ordenamiento Territorial -POT- del municipio de Jamundí, con base en el diagnostico de necesidades elaboradó en el año 2020</t>
  </si>
  <si>
    <t>304.04803.11101</t>
  </si>
  <si>
    <t>A.20</t>
  </si>
  <si>
    <t>1.8</t>
  </si>
  <si>
    <t>1.08</t>
  </si>
  <si>
    <t xml:space="preserve">Desarrollar jornadas de divulgación, participación y concertación del POT en el municipio de Jamundí. </t>
  </si>
  <si>
    <t>304.04804.11101</t>
  </si>
  <si>
    <t>Información, Datos, Análisis</t>
  </si>
  <si>
    <t>1.4.3</t>
  </si>
  <si>
    <t>Planeación prospectiva y proyectos</t>
  </si>
  <si>
    <t>Porcentaje de proyectos inversión incorporados en el POAI que utilizan el sistema de información y análisis único</t>
  </si>
  <si>
    <t>IP-2020-23</t>
  </si>
  <si>
    <t>Numero de Bancos de proyectos creado y en funcionamiento</t>
  </si>
  <si>
    <t>049</t>
  </si>
  <si>
    <t>Fortalecimiento del Banco de Proyectos y Laboratorio de Datos</t>
  </si>
  <si>
    <t xml:space="preserve">Mejorar las capacidades territoriales para generar procesos administrativos planificados en la administracion Municipal </t>
  </si>
  <si>
    <t>Fartalecer el bnaco de proyectos con apoyo tecnico y profesional</t>
  </si>
  <si>
    <t>304.04901.11101</t>
  </si>
  <si>
    <t>Adquirir software y hardware para la gestion integral del ciclo de los proyectos de inversion municipal</t>
  </si>
  <si>
    <t>304.04902.11101</t>
  </si>
  <si>
    <t xml:space="preserve">Porcentaje de avance en las acciones para el funcionamiento del area de datos </t>
  </si>
  <si>
    <t>Contratar personal de apoyo tecnico y profesional para la puesta en marcha del laboratorio de datos</t>
  </si>
  <si>
    <t>304.04903.11101</t>
  </si>
  <si>
    <t>IP-2020-24</t>
  </si>
  <si>
    <t>Acciones anuales de fortalecimiento al Consejo Territorial de Planeacion e instancias de participacion ciudadana</t>
  </si>
  <si>
    <t>Fortalecer al CTP para la formulación del proyectos y seguimiento de instrumentos de planificación</t>
  </si>
  <si>
    <t>304.04904.11101</t>
  </si>
  <si>
    <t>Sistema de información con información POT y otra relacionada con el suelo, la estratificación y nomenclatura implementado para consulta</t>
  </si>
  <si>
    <t>Porcentaje de solicitudes o requerimientos de visita de control físico atendidas y de requerimientos de intervención de infracciones urbanísticas y ambientales resueltos</t>
  </si>
  <si>
    <t>.55</t>
  </si>
  <si>
    <t>050</t>
  </si>
  <si>
    <t>Fortalecimiento del Ordenamiento Territorial y el Control Urbano del Municipio de Jamundí</t>
  </si>
  <si>
    <t>Mejorar el ordenamiento territorial y el control urbanístico del municipio de Jamundí</t>
  </si>
  <si>
    <t>Prestar asistencia técnica y profesional en la revisión estructural y arquitectónica de proyectos constructivos y estudios urbanisticos</t>
  </si>
  <si>
    <t>304.05001.11101</t>
  </si>
  <si>
    <t>1.5.2</t>
  </si>
  <si>
    <t>Desarrollo territorial responsable</t>
  </si>
  <si>
    <t>IP-2020-26</t>
  </si>
  <si>
    <t>Porcentaje de solicitudes de licencias urbanísticas resueltas en los términos del Decreto 1077 de 2015 y demás normas que la ajusten o actuaciones solicitadas por la Ministerio de Vivienda</t>
  </si>
  <si>
    <t>Actualizar el amoblamiento, hardware y softwaredel área de ordenamiento territorial (licenciamiento, Control fisico, cargas urbanisticas y Estratificación).</t>
  </si>
  <si>
    <t>304.05002.11101</t>
  </si>
  <si>
    <t>IP-2020-28</t>
  </si>
  <si>
    <t>Certificados o procesos de ordenamiento del suelo actualizados, sistematizados y modernizados.</t>
  </si>
  <si>
    <t>Fortalecer las actividades de asignación y actualización del estrato socieconomico para los predios del casco urbano y la zona rural del Municipio de Jamundi.</t>
  </si>
  <si>
    <t>304.05003.11101</t>
  </si>
  <si>
    <t>Balance - Concurso Economico</t>
  </si>
  <si>
    <t>304.05003.22216</t>
  </si>
  <si>
    <t>Fortalecer las acciones Control fisico posterior</t>
  </si>
  <si>
    <t>304.05004.11101</t>
  </si>
  <si>
    <t>1.6.2</t>
  </si>
  <si>
    <t>Gestión documental óptima</t>
  </si>
  <si>
    <t>Puntaje de indice de desempeño institucional IDI-FURAG</t>
  </si>
  <si>
    <t>IP-2020-31</t>
  </si>
  <si>
    <t>Fortalecimiento organizacional a traves del MIPG</t>
  </si>
  <si>
    <t>68.25</t>
  </si>
  <si>
    <t>051</t>
  </si>
  <si>
    <t>Mejoramiento de la politica de fortalecimiento organizacional y simplificacion de procesos en la Alcaldía Municipal de Jamundí</t>
  </si>
  <si>
    <t>Mejorar de la politica de fortalecimiento organizacional y simplificacion de procesos en la Alcaldía Municipal de Jamundí</t>
  </si>
  <si>
    <t>Realizar un análisis de capacidades, entornos de Direccionamiento Estratégico y Planeación y otros diagnósticos, para la consolidación de la Política de Fortalecimiento Organizacional y Simplificación de Procesos.</t>
  </si>
  <si>
    <t>304.05101.11101</t>
  </si>
  <si>
    <t>Revisar y presentar propuesta de mejora o gestión a componentes de la Arquitectura Institucional</t>
  </si>
  <si>
    <t>304.05102.11101</t>
  </si>
  <si>
    <t>Puntaje de la política de Gestión
Documental del Índice de
desempeño Institucional -
FURAG MIPG</t>
  </si>
  <si>
    <t>Fortalecer el Modelo de Operación por Procesos de la entidad.</t>
  </si>
  <si>
    <t>304.05103.11101</t>
  </si>
  <si>
    <t>A.3</t>
  </si>
  <si>
    <t>AGUA POTABLE Y SANEAMIENTO BÁSICO  (SIN INCLUIR PROYECTOS DE VIS)</t>
  </si>
  <si>
    <t>5.3</t>
  </si>
  <si>
    <t>5.03</t>
  </si>
  <si>
    <t>Familias Jamundeñas con servicios  públicos</t>
  </si>
  <si>
    <t>5.3.1</t>
  </si>
  <si>
    <t>Familias Jamundeñas con subsidios de servicios públicos.</t>
  </si>
  <si>
    <t>IR-2020-78</t>
  </si>
  <si>
    <t>Porcentaje de pagos de subsidios de servicios públicos realizados</t>
  </si>
  <si>
    <t>IP-2020-191</t>
  </si>
  <si>
    <t>Porcentaje de acuerdos o convenios realizados con empresas de servicios publicos para el aseguramiento de la adecuada prestacion de servicios al año</t>
  </si>
  <si>
    <t>052</t>
  </si>
  <si>
    <t xml:space="preserve">Prestación de los servicios públicos domiciliarios para asegurar el acceso al agua y saneamiento básico de todos los habitantes de Jamundí </t>
  </si>
  <si>
    <t>Facilitar a la comunidad el acceso a los servicios públicos domiciliarios de acueducto, alcantarillado y aseo</t>
  </si>
  <si>
    <t>Pago de servicios públicos domiciliarios de acueducto</t>
  </si>
  <si>
    <t>304.05201.11101</t>
  </si>
  <si>
    <t>SGP APSB - agua potable y saniamiento basico CSF</t>
  </si>
  <si>
    <t>340.05201.12131</t>
  </si>
  <si>
    <t>Contribucion  estratos 5 y 6 , subsidios</t>
  </si>
  <si>
    <t>304.05201.12224</t>
  </si>
  <si>
    <t>Balance - FONDO DE SOLIDARIDAD Y REDISTRIBUCIÓN DE INGRESOS ICLD</t>
  </si>
  <si>
    <t>304.05201.21105</t>
  </si>
  <si>
    <t>Balance - SGP APSB - agua potable y saniamiento basico CSF</t>
  </si>
  <si>
    <t>304.05201.22131</t>
  </si>
  <si>
    <t>Pago de servicios públicos domiciliarios de alcantarillado</t>
  </si>
  <si>
    <t>304.05202.11101</t>
  </si>
  <si>
    <t>340.05202.12131</t>
  </si>
  <si>
    <t>304.05202.12224</t>
  </si>
  <si>
    <t>304.05202.21105</t>
  </si>
  <si>
    <t>304.05202.22131</t>
  </si>
  <si>
    <t>Pago de servicios públicos domiciliarios de aseo</t>
  </si>
  <si>
    <t>340.05203.12131</t>
  </si>
  <si>
    <t>304.05203.12224</t>
  </si>
  <si>
    <t>304.05203.22131</t>
  </si>
  <si>
    <t>Balance - Contribucion  estratos 5 y 6 , subsidios</t>
  </si>
  <si>
    <t>304.05203.22224</t>
  </si>
  <si>
    <t>Apoyar el cumplimiento óptimo de la prestación de los servicios públicos domiciliarios</t>
  </si>
  <si>
    <t>304.05204.22131</t>
  </si>
  <si>
    <t>3.8</t>
  </si>
  <si>
    <t>3.8.1</t>
  </si>
  <si>
    <t>Construcción de Paz y Desarrollo Sostenible</t>
  </si>
  <si>
    <t>Variación de la Productividad Promedio en un 5% de los sistemas productivos priorizados del municipio</t>
  </si>
  <si>
    <t>IP-2020-155</t>
  </si>
  <si>
    <t>Número de estrategias de protección a líderes sociales y defensores de Derechos Humanos implementadas Incluye escenarios de participación de concejos municipales de paz, reconciliación y convivencia, así como mesas de derechos humanos, y estrategias puntuales de protección a líderes sociales y defensores de derechos humanos.</t>
  </si>
  <si>
    <t>053</t>
  </si>
  <si>
    <t>Implementación de un Modelo de gestión territorial para la paz sostenible, la reconciliación y la convivencia en el municipio de Jamundí.</t>
  </si>
  <si>
    <t>Fortalecer la capacidad institucional y social para la implementación del acuerdo final y la construcción de la paz en el municipio de Jamundí</t>
  </si>
  <si>
    <t xml:space="preserve">Finalizar caracterización de la zona rural del municipio de Jamundí </t>
  </si>
  <si>
    <t>317.05301.11101</t>
  </si>
  <si>
    <t>Posconflicto</t>
  </si>
  <si>
    <t>317.05301.12143</t>
  </si>
  <si>
    <t>IP-2020-156</t>
  </si>
  <si>
    <t>Número de proyectos integradores, formulado y ejecutado para Mitigar la expansión de los cultivos de uso ilícito</t>
  </si>
  <si>
    <t xml:space="preserve">Formular una estrategia socio productiva rural ambiental para la construcción de paz territorial. </t>
  </si>
  <si>
    <t>317.05302.12143</t>
  </si>
  <si>
    <t>2.14</t>
  </si>
  <si>
    <t>2.14.1</t>
  </si>
  <si>
    <t>Inclusión para la paz y la convivencia</t>
  </si>
  <si>
    <t>IR-2020-22</t>
  </si>
  <si>
    <t xml:space="preserve">Número de líderes y lideresas sociales y comunales, defensores de derechos humanos beneficiados por las estrategias de protección. </t>
  </si>
  <si>
    <t>IP-2020-55</t>
  </si>
  <si>
    <t>Número de estrategias de protección a líderes sociales y defensores de Derechos Humanos implementadas Incluye escenarios de participación de concejos municipales de paz, reconciliación y convivencia, así como mesas de derechos humanos, y estrategias puntuales de protección a líderes sociales y defensores de derechos humanos</t>
  </si>
  <si>
    <t xml:space="preserve">Implementar la agenda de paz del Consejo Territorial de Paz, Reconciliación y Convivencia. </t>
  </si>
  <si>
    <t>317.05303.11101</t>
  </si>
  <si>
    <t>317.05303.12143</t>
  </si>
  <si>
    <t xml:space="preserve"> Jamundí, con desarrollo rural incluyente</t>
  </si>
  <si>
    <t>Implementar el plan de trabajo de la Mesa Municipal de Derechos Humanos.</t>
  </si>
  <si>
    <t>317.05304.11101</t>
  </si>
  <si>
    <t>317.05304.12143</t>
  </si>
  <si>
    <t>19</t>
  </si>
  <si>
    <t xml:space="preserve">Salud y Protección Social </t>
  </si>
  <si>
    <t>A.2</t>
  </si>
  <si>
    <t>SALUD</t>
  </si>
  <si>
    <t>2.16</t>
  </si>
  <si>
    <t>Atención integral ante situaciones y condiciones transmisibles con equidad social.</t>
  </si>
  <si>
    <t>2.16.3</t>
  </si>
  <si>
    <t>Enfermedades endemo-epidémicas.</t>
  </si>
  <si>
    <t>IR-2020-26</t>
  </si>
  <si>
    <t>Programas para la promoción prevención y reducción de las enfermedades trasmitidas por animales</t>
  </si>
  <si>
    <t>IP-2020-60</t>
  </si>
  <si>
    <t>Estrategias implementadas para la promoción, prevención, vigilancia y control en la reducción de enfermedades transmitidas por animales. (encefalitis, rabia, leptospirosis, brucelosis, toxoplasmosis y otras)</t>
  </si>
  <si>
    <t>054</t>
  </si>
  <si>
    <t xml:space="preserve">Desarrollo de acciones para la prevención de enfermedades endemoepidemicas </t>
  </si>
  <si>
    <t>Disminuir las tasas de morbilidad por enfemedades endemoepidemicas en el municipio de Jamundí</t>
  </si>
  <si>
    <t>Implementar el programa de promoción, prevención, vigilancia y control en la reducción de las enfermedades trasmitidas por los animales vertebrados.</t>
  </si>
  <si>
    <t>SGP Salud - Salud Pública CSF</t>
  </si>
  <si>
    <t>319.05401.12122</t>
  </si>
  <si>
    <t>Salud</t>
  </si>
  <si>
    <t>Ejecutar estrategias en el marco del Plan de IEC para la reducción de la propagación de nuevos virus.</t>
  </si>
  <si>
    <t>319.05402.12122</t>
  </si>
  <si>
    <t>Brindar Atención de animales, para el control de zoonosis en zona rural y Urbana.</t>
  </si>
  <si>
    <t>319.05403.11101</t>
  </si>
  <si>
    <t>319.05403.12122</t>
  </si>
  <si>
    <t>Balance - Empresa Para la salud - etesa-</t>
  </si>
  <si>
    <t>319.05403.22212</t>
  </si>
  <si>
    <t xml:space="preserve"> Ejecutar actividades relacionadas con el bienestar animal. </t>
  </si>
  <si>
    <t>319.05404.11101</t>
  </si>
  <si>
    <t>2.20</t>
  </si>
  <si>
    <t>Salud ambiental para los ciudadanos</t>
  </si>
  <si>
    <t>2.20.1</t>
  </si>
  <si>
    <t>Territorio saludable</t>
  </si>
  <si>
    <t>IR-2020-35</t>
  </si>
  <si>
    <t>Reducir el IRCA (índice de riesgo para la calidad del agua para consumo humano) municipal de acueductos urbanos y rurales</t>
  </si>
  <si>
    <t>IP-2020-70</t>
  </si>
  <si>
    <t>Estrategia implementada para el mejoramiento de acueductos rurales.</t>
  </si>
  <si>
    <t>0.30</t>
  </si>
  <si>
    <t>055</t>
  </si>
  <si>
    <t>Generación de acciones en la salud ambiental para el mejoramiento de la calidad del agua Jamundí</t>
  </si>
  <si>
    <t>Reducir el indice de riesgo de la calidad del agua en 0,2</t>
  </si>
  <si>
    <t>Coordinar la logistica para la capacitación de los fontaneros rurales en operación y mantenimiento de acueductos rurales</t>
  </si>
  <si>
    <t>319.05501.11101</t>
  </si>
  <si>
    <t>Ejecutar acciones de IVC en calidad del agua para el consumo humano</t>
  </si>
  <si>
    <t>319.05502.12122</t>
  </si>
  <si>
    <t>Realizar talleres de educación sanitaria a la comunidad en general sobre el buen uso del recurso hidrico</t>
  </si>
  <si>
    <t>319.05503.12122</t>
  </si>
  <si>
    <t>Construir mapas de riesgo para la calidad del agua en acueductos rurales.</t>
  </si>
  <si>
    <t>319.05504.12122</t>
  </si>
  <si>
    <t xml:space="preserve">2.23 </t>
  </si>
  <si>
    <t>Autoridad sanitaria , un cuadrante de oportunidades</t>
  </si>
  <si>
    <t>2.23.1</t>
  </si>
  <si>
    <t>Fortalecimiento de la autoridad sanitaria</t>
  </si>
  <si>
    <t>IR-2020-39</t>
  </si>
  <si>
    <t>Estrategia para el fortalecimiento de la autoridad sanitaria ejecutada</t>
  </si>
  <si>
    <t>IP-2020-79</t>
  </si>
  <si>
    <t>Un plan de trabajo ejecutado, para el desarrollo de la estratégia de fortalecimiento de la autoridad sanitaria.</t>
  </si>
  <si>
    <t>056</t>
  </si>
  <si>
    <t>Generación de acciones para el fortalecimiento de la autoridad sanitaria en el municipio de Jamundí</t>
  </si>
  <si>
    <t xml:space="preserve">Fortalecer la funcion rectora de la autoridad sanitaria territorial en el municipio de Jamundí Valle del Cauca </t>
  </si>
  <si>
    <t>Apoyar las actividades administrativas en la Dirección Local de Salud - DLS</t>
  </si>
  <si>
    <t>319.05601.11101</t>
  </si>
  <si>
    <t>319.05601.22212</t>
  </si>
  <si>
    <t>Brindar apoyo a las actividades contables y financieras de las operaciones técnico administrativas del fondo local de salud.</t>
  </si>
  <si>
    <t>319.05602.11101</t>
  </si>
  <si>
    <t>Brindar apoyo profesional en el proceso de seguimiento, monitoreo y control a los diferentes proyectos.</t>
  </si>
  <si>
    <t>319.05603.11101</t>
  </si>
  <si>
    <t>Coordinar la planeación estratégica en la secretaria de salud del municipio de Jamundí.</t>
  </si>
  <si>
    <t>319.05604.11101</t>
  </si>
  <si>
    <t>Brindar apoyo profesional a la gestión de la dirección local de salud</t>
  </si>
  <si>
    <t>319.05605.11101</t>
  </si>
  <si>
    <t>Fortalecer los procesos jurídicos en la dirección local de salud</t>
  </si>
  <si>
    <t>319.05606.11101</t>
  </si>
  <si>
    <t>Acompañar la Participación Social en Salud</t>
  </si>
  <si>
    <t>319.05607.11101</t>
  </si>
  <si>
    <t>319.05607.12122</t>
  </si>
  <si>
    <t>Balance - SGP Salud - Salud Pública CSF</t>
  </si>
  <si>
    <t>319.05607.22122</t>
  </si>
  <si>
    <t>Ejecutar acciones  para la adquisición de  apoyo logistico para la Dirección Local de Salud</t>
  </si>
  <si>
    <t>319.05608.11101</t>
  </si>
  <si>
    <t>Ejecutar acciones para el fortalecimiento de la regulación de la Dirección Local de Salud</t>
  </si>
  <si>
    <t>319.05609.11101</t>
  </si>
  <si>
    <t>319.05609.12122</t>
  </si>
  <si>
    <t>319.05609.22122</t>
  </si>
  <si>
    <t>Fortalecer los centros de salud del municipio de Jamundí</t>
  </si>
  <si>
    <t>319.05610.11101</t>
  </si>
  <si>
    <t>319.05610.22212</t>
  </si>
  <si>
    <t xml:space="preserve">Desarrollar actividades de promoción, prevención y gestión en salud para la atención primaria en salud </t>
  </si>
  <si>
    <t>Empresa Para la salud - etesa-</t>
  </si>
  <si>
    <t>319.05611.12212</t>
  </si>
  <si>
    <t>Fortalecimiento a la ESE para la prestación de servicios a la comunidad Res 857/2020</t>
  </si>
  <si>
    <t>SGP Salud - Prestacion de servicios SSf</t>
  </si>
  <si>
    <t>319.05612.12125</t>
  </si>
  <si>
    <t>13</t>
  </si>
  <si>
    <t>Garantizar el acceso a los servicios de la población afiliada al régimen subsidiado en el municipio de Jamundí</t>
  </si>
  <si>
    <t>319.05613.11101</t>
  </si>
  <si>
    <t>SGP Salud - Regimen subsidiado SSF</t>
  </si>
  <si>
    <t>319.05613.12121</t>
  </si>
  <si>
    <t>319.05613.12212</t>
  </si>
  <si>
    <t>Adress</t>
  </si>
  <si>
    <t>319.05613.12219</t>
  </si>
  <si>
    <t>Rentas cedidas SSF ( del Departamento)</t>
  </si>
  <si>
    <t>319.05613.12220</t>
  </si>
  <si>
    <t>Balance - SGP Salud - Regimen subsidiado CSF</t>
  </si>
  <si>
    <t>319.05613.22126</t>
  </si>
  <si>
    <t>14</t>
  </si>
  <si>
    <t>Apoyo técnico o profesional en la elaboración de estrategias de comunicación</t>
  </si>
  <si>
    <t>319.05614.11101</t>
  </si>
  <si>
    <t xml:space="preserve"> Ejecutar acciones  para la adquisición de  suministros para la Dirección Local de Salud </t>
  </si>
  <si>
    <t>319.05615.11101</t>
  </si>
  <si>
    <t>Juegos promocionales municipales</t>
  </si>
  <si>
    <t>319.05615.12202</t>
  </si>
  <si>
    <t>16</t>
  </si>
  <si>
    <t xml:space="preserve"> Ejecutar acciones  para la adquisición de equipamiento para la Dirección Local de Salud </t>
  </si>
  <si>
    <t>319.05616.11101</t>
  </si>
  <si>
    <t>2.24</t>
  </si>
  <si>
    <t>Seguridad alimentaria y nutricional con perspectiva territorial</t>
  </si>
  <si>
    <t>2.24.1</t>
  </si>
  <si>
    <t>Disponibilidad y acceso a los alimentos</t>
  </si>
  <si>
    <t>IR-2020-40</t>
  </si>
  <si>
    <t>Disminuir interanualmente en 5% el número de casos de menores con  alteraciones nutricionales en el municipio registrados en el reporte de la resolución 4505</t>
  </si>
  <si>
    <t>IP-2020-80</t>
  </si>
  <si>
    <t>Un sistema INTERSECTORIAL implementado para la vigilancia de alteraciones nutricionales en menores de 12 años del municipio jamundí</t>
  </si>
  <si>
    <t>057</t>
  </si>
  <si>
    <t xml:space="preserve">Generación de acciones para el mejoramiento de la seguridad alimentaria y nutricional con enfoque territorial </t>
  </si>
  <si>
    <t xml:space="preserve">Mejorar el estado nutricional del municipio de Jamundí </t>
  </si>
  <si>
    <t>Implementar un sistema intersectorial  para la vigilancia de alteraciones nutricionales en menores de 18 años.</t>
  </si>
  <si>
    <t>319.05701.12122</t>
  </si>
  <si>
    <t>IR-2020-41</t>
  </si>
  <si>
    <t>Mantener  la lactancia materna exclusiva los primeros 6 meses de vida</t>
  </si>
  <si>
    <t>IP-2020-81</t>
  </si>
  <si>
    <t>Una campaña desarrollada que promueva la lactancia materna exclusiva en los primeros 6 meses</t>
  </si>
  <si>
    <t xml:space="preserve"> Ejecucutar las acciones de inspección, vigilancia y control sobre la inocuidad y calidad de los alimentos.
 </t>
  </si>
  <si>
    <t>319.05702.11101</t>
  </si>
  <si>
    <t>319.05702.12122</t>
  </si>
  <si>
    <t>319.05702.22122</t>
  </si>
  <si>
    <t>2.24.2</t>
  </si>
  <si>
    <t>Inocuidad y calidad de alimentos</t>
  </si>
  <si>
    <t>IR-2020-42</t>
  </si>
  <si>
    <t>Alcanzar el 60% de las acciones de inspección en sujetos relacionados con manipulación de alimentos</t>
  </si>
  <si>
    <t>IP-2020-82</t>
  </si>
  <si>
    <t>Ejecutar las acciones de inspección, vigilancia y control en 138 objetos relacionados con manipulación de alimentos.</t>
  </si>
  <si>
    <t>345</t>
  </si>
  <si>
    <t xml:space="preserve"> Desarrollar una campaña para la promoción de la lactancia materna  exclusiva en los primeros 6 meses de vida. 
 </t>
  </si>
  <si>
    <t>319.05703.12122</t>
  </si>
  <si>
    <t>2.18</t>
  </si>
  <si>
    <t>Disfrute de una vida sana y condiciones no transmisibles</t>
  </si>
  <si>
    <t>2.18.1</t>
  </si>
  <si>
    <t>Condiciones crónicas prevalentes</t>
  </si>
  <si>
    <t>IR-2020-38</t>
  </si>
  <si>
    <t>IP-2020-64</t>
  </si>
  <si>
    <t>Estrategia implementada para la lucha de la hipertensión arterial primaria en la población vulnerable del municipio.</t>
  </si>
  <si>
    <t>058</t>
  </si>
  <si>
    <t xml:space="preserve">Generación de acciones para el sostenimiento de casos de hipertensión que migran a enfermeda renal </t>
  </si>
  <si>
    <t xml:space="preserve">Preservar el numero de casos que migran a hipertensión arterial que migran a enfermedades renales en la población en el municipio de Jamundí </t>
  </si>
  <si>
    <t>Implementar una estratégia de lucha contra las enfermedades crónicas no trasmisibles.</t>
  </si>
  <si>
    <t>319.05801.11101</t>
  </si>
  <si>
    <t>319.05801.22212</t>
  </si>
  <si>
    <t>IR-2020-30</t>
  </si>
  <si>
    <t>Generar acciones para la identificación y seguimiento de enfermedades no transmisibles</t>
  </si>
  <si>
    <t>319.05802.12122</t>
  </si>
  <si>
    <t>319.05802.22122</t>
  </si>
  <si>
    <t>2.18.2</t>
  </si>
  <si>
    <t>Estilos de vida saludable en todo el territorio</t>
  </si>
  <si>
    <t>IR-2020-31</t>
  </si>
  <si>
    <t>IP-2020-65</t>
  </si>
  <si>
    <t>Estrategia intersectorial implementada para la adopción de factores protectores de la salud oral en la población general.</t>
  </si>
  <si>
    <t>059</t>
  </si>
  <si>
    <t xml:space="preserve">Generación de acciones para la prevención de enfermedades emergentes, reemergentes y desantendidas </t>
  </si>
  <si>
    <t xml:space="preserve">Disminuir las tasa de mortalidad de enfermedades emergentes , reemergentes y desamntendidas en el municipio de Jamundí </t>
  </si>
  <si>
    <t>Generar acciones para capacitar y fortalecer el conocimiento en ERD.</t>
  </si>
  <si>
    <t>319.05901.12122</t>
  </si>
  <si>
    <t xml:space="preserve"> Buscar activamente la identificación y segumiento de casos  ERD </t>
  </si>
  <si>
    <t>319.05902.12122</t>
  </si>
  <si>
    <t>319.05902.22122</t>
  </si>
  <si>
    <t xml:space="preserve"> Seguir los casos sintomaticos y en tratamiento de ERD </t>
  </si>
  <si>
    <t>319.05903.12122</t>
  </si>
  <si>
    <t>2.16.2</t>
  </si>
  <si>
    <t>Enfermedades inmunoprevenibles.</t>
  </si>
  <si>
    <t>IR-2020-25</t>
  </si>
  <si>
    <t>Porcentaje de coberturas de vacunación en el municipio</t>
  </si>
  <si>
    <t>IP-2020-59</t>
  </si>
  <si>
    <t>Disminuir el riesgo de enfermar y morir por enfermedades inmunoprevenibles, mediante el aseguramiento de los 11 biológicos que hacen parte del esquema nacional.</t>
  </si>
  <si>
    <t>060</t>
  </si>
  <si>
    <t>Generación de acciones para la prevención de enfermedades inmunoprevenibles para la primera infancia del municipio de Jamundí</t>
  </si>
  <si>
    <t xml:space="preserve">Dismunuir las tasas de mortalidad de enfermedades inmunodeprenibles en el municipio de Jamundí Valle del Cauca </t>
  </si>
  <si>
    <t>Ejecutar el programa plan ampliado de inmunizaciones (PAI) para el logro del 90% o más de cobertura en todos los biológicos.</t>
  </si>
  <si>
    <t>319.06001.12122</t>
  </si>
  <si>
    <t>319.06001.22122</t>
  </si>
  <si>
    <t>Coordinación del programa ampliado de inmunizaciones PAI y generación de los respectivos informes.</t>
  </si>
  <si>
    <t>319.06002.11101</t>
  </si>
  <si>
    <t>2.17</t>
  </si>
  <si>
    <t>Convivencia social y salud mental una esperanza viva</t>
  </si>
  <si>
    <t>2.17.1</t>
  </si>
  <si>
    <t>Promoción de la salud mental y la convivencia</t>
  </si>
  <si>
    <t>IR-2020-28</t>
  </si>
  <si>
    <t>Fortalecer los factores protectores, a través de la alineación de los 4 centros escucha basado en la política pública nacional</t>
  </si>
  <si>
    <t>IP-2020-62</t>
  </si>
  <si>
    <t>Fortalecer los factores protectores, a través de la alineación de los 4 centro escucha comunitarios basado en la política pública nacional</t>
  </si>
  <si>
    <t>061</t>
  </si>
  <si>
    <t>Generación de acciones para la promoción de la salud mental y la convivencia en Jamundí</t>
  </si>
  <si>
    <t xml:space="preserve">Disminución de los casos de violencia intrafamiliar y la convivencia en el municipio de Jamundí </t>
  </si>
  <si>
    <t>Realizar intervenciones psicosociales en el municipio de Jamundí</t>
  </si>
  <si>
    <t>319.06101.12122</t>
  </si>
  <si>
    <t xml:space="preserve"> Realizar acciones para la promoción de la salud mental y la convivencia, una esperanza viva.
</t>
  </si>
  <si>
    <t>319.06102.12122</t>
  </si>
  <si>
    <t>2.18.3</t>
  </si>
  <si>
    <t>IR-2020-32</t>
  </si>
  <si>
    <t>Estrategía en estilos de vida saludable y condiciones no transmisibles implementada en el municipio de Jamundí</t>
  </si>
  <si>
    <t>IP-2020-66</t>
  </si>
  <si>
    <t>Campaña educativa implementada para la adopción de factores protectores en lo referente a estilos de vida saludable y condiciones de vida no transmisibles en el municipio</t>
  </si>
  <si>
    <t>062</t>
  </si>
  <si>
    <t xml:space="preserve">Generación de una campaña educativa para la adopción de factores protectores en los estilos de vida saludable </t>
  </si>
  <si>
    <t xml:space="preserve">Mejorar el estado de salud con relación a enfermedades cronicas no transmisibles del municipio de Jamundí </t>
  </si>
  <si>
    <t>Generar una campaña educativa para la adopción de factores protectores en lo referente a estilos de vida saludable y condiciones de vida no trasmisibles, enfocada en la desestimulación del consumo de alcohol y tabaco.</t>
  </si>
  <si>
    <t>319.06201.12122</t>
  </si>
  <si>
    <t>Realizar acciones de sensibilización de enfermedades crónicas no transmisibles con énfasis en estilos de vida y entornos saludables por patologías.</t>
  </si>
  <si>
    <t>319.06202.12122</t>
  </si>
  <si>
    <t>Disminuir a 1.74% el cop en la población general</t>
  </si>
  <si>
    <t>063</t>
  </si>
  <si>
    <t>Generación de estrategias intersectoriales para la adopción de factores protectores en la salud oral</t>
  </si>
  <si>
    <t xml:space="preserve">Dismunuir la tasa de condiciones orales (COP) en los habitantes del municipio de Jamundí </t>
  </si>
  <si>
    <t>Ejecutar una estratégia implementada para la adopción de factores protectores de la salud oral en la población general.</t>
  </si>
  <si>
    <t>319.06301.12122</t>
  </si>
  <si>
    <t>319.06301.22122</t>
  </si>
  <si>
    <t>Apoyar la salud publica con el desarrollo de acciones relacionado con la adopción de factores determinantes en la salud oral.</t>
  </si>
  <si>
    <t>319.06302.12122</t>
  </si>
  <si>
    <t>2.21</t>
  </si>
  <si>
    <t>Salud pública y atención ante urgencias, emergencias y desastres: una esperanza para los ciudadanos.</t>
  </si>
  <si>
    <t>2.21.1</t>
  </si>
  <si>
    <t>Gestión integral de riesgo en emergencias, urgencias y desastres.</t>
  </si>
  <si>
    <t>IR-2020-37</t>
  </si>
  <si>
    <t>Mantener la estrategia implementada para fortalecimiento interinstitucional en salud pública y atención ante urgencias,
emergencias y desastres.</t>
  </si>
  <si>
    <t>IP-2020-72</t>
  </si>
  <si>
    <t>Una estrategia INTERSECTORIAL desarrollada para mejorar y mantener las capacidades básicas de vigilancia y respuesta.</t>
  </si>
  <si>
    <t>064</t>
  </si>
  <si>
    <t xml:space="preserve">Generación de estrategias para la gestión integral del riesgo en emergencias, urgencias y desastres. </t>
  </si>
  <si>
    <t xml:space="preserve">Dismunir la vulnerabilidad en la salud humana y ambiental ante la ocurrencia de emergencias y desastres en el municipio de Jamundí Valle del Cauca </t>
  </si>
  <si>
    <t>Generar capacidades básicas de respuesta ante urgencias, emergencias y desastres en el municipio de Jamundí.</t>
  </si>
  <si>
    <t>319.06401.12122</t>
  </si>
  <si>
    <t xml:space="preserve">Fortalecer las capacidades de respuesta en emergencias y desastres. </t>
  </si>
  <si>
    <t>319.06402.11101</t>
  </si>
  <si>
    <t>2.22</t>
  </si>
  <si>
    <t xml:space="preserve"> Salud Diferencial con calidad y humanización </t>
  </si>
  <si>
    <t>2.22.1</t>
  </si>
  <si>
    <t>Salud con equidad de género</t>
  </si>
  <si>
    <t>Estrategia intersectorial integral implementar para la promoción de la participación social en salud, a través de redes y organizaciones que permitan la inclusión y el goce efectivo de los derechos en salud de las poblaciones vulnerables</t>
  </si>
  <si>
    <t>IP-2020-73</t>
  </si>
  <si>
    <t>Estrategia INTERSECTORIAL de seguimiento y auditoría al acceso efectivo y calidad en la atención integral con enfoque de género, incluyendo víctimas de violencia por identidad
de género y a la población OSIG</t>
  </si>
  <si>
    <t>065</t>
  </si>
  <si>
    <t>Fortalecimiento a la atención integral, diferencial y con humanización de las poblaciones vulnerables del municipio de Jamundí</t>
  </si>
  <si>
    <t>Fortalecer la atención de los servicios de salud diferencial en el municipio de Jamundí</t>
  </si>
  <si>
    <t xml:space="preserve"> Seguir y auditar el acceso efectivo y calidad en la atención integral con enfoque de género, incluyendo víctimas de violencia por identidad</t>
  </si>
  <si>
    <t>319.06501.12122</t>
  </si>
  <si>
    <t>319.06501.22122</t>
  </si>
  <si>
    <t>2.22.2</t>
  </si>
  <si>
    <t>Envejecimiento y vejez digna</t>
  </si>
  <si>
    <t>IP-2020-74</t>
  </si>
  <si>
    <t>Una estrategia INTERSECTORIAL de promoción del envejecimiento activo y fomento de una cultura positiva de la vejez.</t>
  </si>
  <si>
    <t>Implementar una estrategia del envejecimiento activo y fomento de una cultura positiva de la vejez.</t>
  </si>
  <si>
    <t>319.06502.12122</t>
  </si>
  <si>
    <t>2.22.3</t>
  </si>
  <si>
    <t>Salud integral para la discapacidad</t>
  </si>
  <si>
    <t>IP-2020-75</t>
  </si>
  <si>
    <t>Una estrategia INTERSECTORIAL de rehabilitación basada en comunidad (rbc) como proceso de desarrollo local inclusivo de carácter intersectorial.</t>
  </si>
  <si>
    <t>Implementar una estrategia INTERSECTORIAL de rehabilitación basada en comunidad (rbc) como proceso de desarrollo local inclusivo de carácter intersectorial.</t>
  </si>
  <si>
    <t>319.06503.11101</t>
  </si>
  <si>
    <t>319.06503.22122</t>
  </si>
  <si>
    <t>2.22.4</t>
  </si>
  <si>
    <t>Sistema integral de salud para víctimas del conflicto armado interno</t>
  </si>
  <si>
    <t>IP-2020-76</t>
  </si>
  <si>
    <t>Una estrategia INTERSECTORIAL fortalecimiento institucional para respuesta equitativa al goce efectivo de derechos, a las necesidades y demandas en salud de las víctimas</t>
  </si>
  <si>
    <t>Fortalecer las instituciones para respuesta equitativa al goce efectivo de derechos, a las necesidades y demandas en salud de las víctimas.</t>
  </si>
  <si>
    <t>319.06504.12122</t>
  </si>
  <si>
    <t>319.06504.22122</t>
  </si>
  <si>
    <t>2.22.5</t>
  </si>
  <si>
    <t>Salud con enfoque diferencial étnico</t>
  </si>
  <si>
    <t>IP-2020-77</t>
  </si>
  <si>
    <t>Estrategia de información, comunicación y educación en salud en articulación con la medicina tradicional, incluyendo imaginarios tradicionales y valores propios</t>
  </si>
  <si>
    <t>Información, comunicación y educación en salud en articulación con la medicina tradicional, incluyendo imaginarios tradicionales y valores propios.</t>
  </si>
  <si>
    <t>319.06505.12122</t>
  </si>
  <si>
    <t>2.22.6</t>
  </si>
  <si>
    <t>Desarrollo integral de los niños, niñas y adolescentes con salud de calidad.</t>
  </si>
  <si>
    <t>IP-2020-78</t>
  </si>
  <si>
    <t>Una estrategia de participación para niños, niñas y adolescentes implementada</t>
  </si>
  <si>
    <t>Implementar una estrategia intersectorial de participación activa para niños, niñas y adolescentes implementada.</t>
  </si>
  <si>
    <t>319.06506.12122</t>
  </si>
  <si>
    <t xml:space="preserve">Crear el consultorio Rosa con espacio para habitación de la mujer </t>
  </si>
  <si>
    <t>319.06507.11101</t>
  </si>
  <si>
    <t>Apoyar la dirección local de salud en lo referente a poblaciones vulnerables</t>
  </si>
  <si>
    <t>319.06508.12122</t>
  </si>
  <si>
    <t>Implementar el observatorio de equidad de género en salud que examine la brecha entre hombres y mujeres del municipio de Jamundí</t>
  </si>
  <si>
    <t>319.06509.12122</t>
  </si>
  <si>
    <t xml:space="preserve">Salud ambiental para los ciudadanos </t>
  </si>
  <si>
    <t>2.20.2</t>
  </si>
  <si>
    <t>Intervención positiva de los factores de riesgo y daños de orden social, sanitario y ambiental</t>
  </si>
  <si>
    <t>IP-2020-71</t>
  </si>
  <si>
    <t>Número de visitas realizadas de inspección sanitaria a generadores de residuos peligrosos.</t>
  </si>
  <si>
    <t>066</t>
  </si>
  <si>
    <t>Incremento en la ejecución de visitas de seguimiento a generadores de residuos peligrosos.</t>
  </si>
  <si>
    <t xml:space="preserve">Incrementar la inspección, vigilancia y control de los generadores de residuos peligrosos </t>
  </si>
  <si>
    <t>Generar acciones de Inspección, Vigilancia y Control sanitario.</t>
  </si>
  <si>
    <t>319.06601.12122</t>
  </si>
  <si>
    <t>319.06601.22122</t>
  </si>
  <si>
    <t>Apoyar la gestión en la Unidad Local de Saneamiento.</t>
  </si>
  <si>
    <t>319.06602.12122</t>
  </si>
  <si>
    <t>Realizar Capacitaciónes de educación  Sanitaria a generadores de residuos peligrosos.</t>
  </si>
  <si>
    <t>319.06603.12122</t>
  </si>
  <si>
    <t>Salud Diferencial con calidad y humanización </t>
  </si>
  <si>
    <t>067</t>
  </si>
  <si>
    <t>Fortalecimiento de acciones para la promoción de la seguridad y salud en el trabajo en los trabajadores informales del municipio de Jamundí</t>
  </si>
  <si>
    <t xml:space="preserve">Incrementar la cobertura de estrategias en la salud y seguridad laboral en la población informal en el municipio de Jamundí </t>
  </si>
  <si>
    <t>Realizar el diagnóstico de riesgos laborales en la comunidad laboral informal.</t>
  </si>
  <si>
    <t>319.06701.12122</t>
  </si>
  <si>
    <t>Realizar talleres con la población laboral informal sobre riesgos profesionales</t>
  </si>
  <si>
    <t>319.06702.12122</t>
  </si>
  <si>
    <t>2.17.2</t>
  </si>
  <si>
    <t>Prevención y atención a los problemas de consumo de spa, trastornos mentales y diferentes formas de violencia.</t>
  </si>
  <si>
    <t>IR-2020-29</t>
  </si>
  <si>
    <t>Disminuir el número de muertes por suicidio y lesiones autoinfligidas, durante el cuatrienio</t>
  </si>
  <si>
    <t>IP-2020-63</t>
  </si>
  <si>
    <t>Adopción de una política pública en salud mental para el municipio de jamundí.</t>
  </si>
  <si>
    <t>068</t>
  </si>
  <si>
    <t xml:space="preserve">Generación de acciones para la prevención y atención de los problemas asociados al consumo de SPA y transtornos mentales </t>
  </si>
  <si>
    <t>Dismimuir los casos de suicidios y lesiones autoinflingidas en el municipio</t>
  </si>
  <si>
    <t>Adoptar una política pública en salud mental para el municipio de Jamundí.</t>
  </si>
  <si>
    <t>319.06801.11101</t>
  </si>
  <si>
    <t>Realizar acciones para la promoción de la salud mental y la convivencia, una esperanza viva.</t>
  </si>
  <si>
    <t>319.06802.12122</t>
  </si>
  <si>
    <t>2.19</t>
  </si>
  <si>
    <t>Ejercicio pleno y autónomo de los derechos sexuales y reproductivos</t>
  </si>
  <si>
    <t>2.19.1</t>
  </si>
  <si>
    <t>Prevención y atención integral en salud sexual y reproductiva - ssr desde un enfoque de derechos</t>
  </si>
  <si>
    <t>IR-2020-33</t>
  </si>
  <si>
    <t>Tasa de embarazos en adolescentes</t>
  </si>
  <si>
    <t>IP-2020-67</t>
  </si>
  <si>
    <t>Una estrategia intersectorial implementada en el municipio para garantizar que las niñas, niños, adolescentes y jóvenes cuenten con una educación sexual basada en el ejercicio de los ddhh , sexuales y reproductivos desde un enfoque de género diferencial.</t>
  </si>
  <si>
    <t>069</t>
  </si>
  <si>
    <t>Generación de acciones para la prevención y atención integral en salud sexual y reproductiva.</t>
  </si>
  <si>
    <t>Reducir los embarazos adolescentes en el municipio de Jamundí</t>
  </si>
  <si>
    <t>Implemetar una estrategia basada en el ejercicio de DDHH, sexuales y reproductivos desde un enfoque de genero diferencial</t>
  </si>
  <si>
    <t>319.06901.12122</t>
  </si>
  <si>
    <t xml:space="preserve">Implemetar una estrategia para garantizar que las niñas, niños, adolescentes y jóvenes cuenten con una educación sexual </t>
  </si>
  <si>
    <t>319.06902.11101</t>
  </si>
  <si>
    <t>319.06902.12122</t>
  </si>
  <si>
    <t>IP-2020-135</t>
  </si>
  <si>
    <t>Porcentaje de IE Oficiales con proyectos educativos que favorecen trayectorias educativas completas y transiciones efectivas y armónicas</t>
  </si>
  <si>
    <t>.25</t>
  </si>
  <si>
    <t>070</t>
  </si>
  <si>
    <t>Fortalecimiento a directivos docentes, docentes y estudiantes para garantizar trayectorias educativas completas en las IE oficiales del municipio de Jamundí</t>
  </si>
  <si>
    <t>Fortalecer programas de cualificación a directivos docentes y docentes y estudiantes que permitan mejorar los niveles de calidad educativa en las IE oficiales del municipio de Jamundí</t>
  </si>
  <si>
    <t xml:space="preserve">Cualificar  docentes y directivos docentes de  las  instituciones educativas en el manejo de 
competencias en las distintas áreas del saber </t>
  </si>
  <si>
    <t>322.07001.12113</t>
  </si>
  <si>
    <t>Cualificar a  docentes y directivos docentes en la adecuada elaboración de los planes de área y mallas curriculares por competencias</t>
  </si>
  <si>
    <t>322.07002.12113</t>
  </si>
  <si>
    <t>Capacitar a Directivos Docentes en la la formulación, implementación y seguimientos de proyectos pedagógicos, planes de área y aula.</t>
  </si>
  <si>
    <t>322.07003.12113</t>
  </si>
  <si>
    <t xml:space="preserve">Cualificar a docentes en el desarrollo de herramientas de innovación educativa a través del diseño y creación de recursos digitales multimediales </t>
  </si>
  <si>
    <t>322.07004.12113</t>
  </si>
  <si>
    <t>Fortalecer Competencias en áreas priorizadas a Estudiantes de educación media de las instituciones Educativas Municipio de Jamundi</t>
  </si>
  <si>
    <t>322.07005.11101</t>
  </si>
  <si>
    <t>Diseñar y desarrollar un proceso de orientación vocacional y de construcción de proyecto de vida dirigido a estudiantes de educación media del Municipio de Jamundí</t>
  </si>
  <si>
    <t>322.07006.11101</t>
  </si>
  <si>
    <t>Realizar procesos de asistencia técnica y acompañamiento en construcccion de PEI o PEC en las IE oficiales de Educación Preescolar, Básica y Media</t>
  </si>
  <si>
    <t>322.07007.11101</t>
  </si>
  <si>
    <t>Sensibilizar a los integrantes del comité municipal e institucional de convivencia escolar sobre Gestión de Convivencia y la Prevención del Bullying en el Ámbito Escolar</t>
  </si>
  <si>
    <t>322.07008.11101</t>
  </si>
  <si>
    <t>Socializar la ruta de protocolos de atenciones a las IE oficiales y no oficiales.</t>
  </si>
  <si>
    <t>322.07009.11101</t>
  </si>
  <si>
    <t>3.1.5</t>
  </si>
  <si>
    <t>Ambientes de aprendizaje para la calidad y la excelencia educativa.</t>
  </si>
  <si>
    <t>IP-2020-139</t>
  </si>
  <si>
    <t>Número de instituciones educativas del sector oficial con proyectos que consolidan y mejoran los ambientes de aprendizaje para el desarrollo del proyecto educativo.</t>
  </si>
  <si>
    <t>071</t>
  </si>
  <si>
    <t>Fortalecimiento de ambientes de aprendizaje que favorezcan el desarrollo de los proyectos educativos en el Municipio de Jamundí</t>
  </si>
  <si>
    <t>Incrementar la cobertura de acceso, uso y apropiación de las tic de los niños, niñas y adolescentes en las 16 IE oficiales</t>
  </si>
  <si>
    <t xml:space="preserve">Brindar acceso a conectividad a internet a los estudiantes de las instituciones educativas oficiales de Jamundí </t>
  </si>
  <si>
    <t>SGP Educación - Prestacion de servicios CSF</t>
  </si>
  <si>
    <t>322.07101.12111</t>
  </si>
  <si>
    <t>Gestionar la divulgación del proyecto de conectividad en las IE oficiales de Jamundí</t>
  </si>
  <si>
    <t>322.07102.11101</t>
  </si>
  <si>
    <t>3.1.4</t>
  </si>
  <si>
    <t>Servicio educativo a población adulta, en extra edad y/o vulnerabilidad.</t>
  </si>
  <si>
    <t>IP-2020-138</t>
  </si>
  <si>
    <t>Número de iniciativas educativas implementadas para el beneficio de la población adulta, en extra-edad y/o vulnerabilidad</t>
  </si>
  <si>
    <t>072</t>
  </si>
  <si>
    <t>Fortalecimiento de la atención educativa adulta en extra-edad y/o vulnerabilidad en el Municipio de Jamundí</t>
  </si>
  <si>
    <t xml:space="preserve">Fortalecer  la atención educativa de la población adulta en extraedad y/o vulnerabilidad con pertinencia y calidad en el Municipio de Jamundí </t>
  </si>
  <si>
    <t>Diseñar el modelo pedagógico de la población adulta en extra edad y/o Vulnerabilidad</t>
  </si>
  <si>
    <t>322.07201.12111</t>
  </si>
  <si>
    <t>Implementar el modelo pedagógico de la población adulta en extra edad y/o Vulnerabilidad</t>
  </si>
  <si>
    <t>322.07202.12111</t>
  </si>
  <si>
    <t>Realizar seguimiento al modelo pedagógico de la población adulta en extra edad y/o Vulnerabilidad</t>
  </si>
  <si>
    <t>322.07203.12111</t>
  </si>
  <si>
    <t xml:space="preserve">Realizar sensibilización en estratégias sobre proyecto de vida a la población adulta en extra edad y/o Vulnerabilidad </t>
  </si>
  <si>
    <t>322.07204.12111</t>
  </si>
  <si>
    <t xml:space="preserve">Identificar y caracterizar los docentes de las IEO en herramientas pedagógicas para la atención de la población adulta en extra-edad y /o vulnerabilidad </t>
  </si>
  <si>
    <t>322.07205.12111</t>
  </si>
  <si>
    <t xml:space="preserve">Realizar formación a los docentes de las IEO en herramientas pedagógicas para la atención de la población adulta en extra-edad y /o vulnerabilidad </t>
  </si>
  <si>
    <t>322.07206.12111</t>
  </si>
  <si>
    <t>073</t>
  </si>
  <si>
    <t>Fortalecimiento del acceso y la permanencia de los estudiantes de las IEO con necesidades especiales y/o talentos excepcionales del Municipio de Jamundí</t>
  </si>
  <si>
    <t>Mejorar el acceso y permanencia de los estudiantes con necesidades especiales y/o talento excepcional al sistema educativo del municipio de Jamundí</t>
  </si>
  <si>
    <t>Realizar la atención a la población estudiantil vinculada al sistema educativo oficial en situación de discapacidad</t>
  </si>
  <si>
    <t>322.07301.12111</t>
  </si>
  <si>
    <t>Realizar la atención a la población estudiantil vinculada al sistema de responsabilidad penal para adolescentes (SRPA) con sanciones no privativas de la libertad en modalidad libertad vigilada</t>
  </si>
  <si>
    <t>322.07302.12111</t>
  </si>
  <si>
    <t>Realizar la atención a la población estudiantil vinculada al sistema educativo oficial con talentos excepcionales</t>
  </si>
  <si>
    <t>322.07303.12111</t>
  </si>
  <si>
    <t>Realizar formación a docentes de las IEO en herramientas pedagogicas para la atención de la población con NEE y/o Talentos excepcionales</t>
  </si>
  <si>
    <t>322.07304.12111</t>
  </si>
  <si>
    <t>Realizar formación a padres de familia y/o cuidadores para la atención de la población con NEE y/o Talentos excepcionales</t>
  </si>
  <si>
    <t>322.07305.12111</t>
  </si>
  <si>
    <t>IP-2020-132</t>
  </si>
  <si>
    <t>Porcentaje de Instituciones Educativas oficiales que garantizan la gratuidad en la prestación del servicio educativo</t>
  </si>
  <si>
    <t>074</t>
  </si>
  <si>
    <t>Fortalecimiento para la prestación y funcionamiento del servicio educativo en la SE y en los establecimientos educativos oficiales en el municipio de Jamundí</t>
  </si>
  <si>
    <t>Garantizar la prestación del servicio educativo integral en todas las instituciones educativas oficiales del municipio.</t>
  </si>
  <si>
    <t>Realizar el pago de personal docente-consituación de fondos(csf)</t>
  </si>
  <si>
    <t>322.07401.12111</t>
  </si>
  <si>
    <t>Balance - SGP Educación - Prestacion de servicios CSF</t>
  </si>
  <si>
    <t>322.07401.22111</t>
  </si>
  <si>
    <t>Adquirir la dotación de ley de calzado y vestido de labor</t>
  </si>
  <si>
    <t>322.07402.12111</t>
  </si>
  <si>
    <t xml:space="preserve">Realizar el pago del personal de servicios generales, celaduria y administrativo de las IEO del Municipio </t>
  </si>
  <si>
    <t>322.07403.11101</t>
  </si>
  <si>
    <t>322.07403.12111</t>
  </si>
  <si>
    <t>Balance - FOME- Fondo de Mitigacion de Emergencias</t>
  </si>
  <si>
    <t>322.07403.22294</t>
  </si>
  <si>
    <t>Adquirir equipo tecnológico para la administracion de las historias laborales de la SEM</t>
  </si>
  <si>
    <t>322.07404.11101</t>
  </si>
  <si>
    <t>Realizar el  fortalecimiento  de la gestión administrativa de las áreas de la SEM</t>
  </si>
  <si>
    <t>322.07405.11101</t>
  </si>
  <si>
    <t>322.07405.12143</t>
  </si>
  <si>
    <t>Pagar la cualificación docente y programas de bienestar</t>
  </si>
  <si>
    <t>322.07406.11101</t>
  </si>
  <si>
    <t>Realizar Distribución del giro de los recursos de gratuidad en la IE oficiales</t>
  </si>
  <si>
    <t>SGP Educación - Gratuidad SSF</t>
  </si>
  <si>
    <t>322.07407.12114</t>
  </si>
  <si>
    <t xml:space="preserve">Realizar el pago de los servicios públicos de las 16 IE </t>
  </si>
  <si>
    <t>322.07408.11101</t>
  </si>
  <si>
    <t>322.07408.12113</t>
  </si>
  <si>
    <t>Balance - SGP Educación - Calidad CSF</t>
  </si>
  <si>
    <t>322.07408.22113</t>
  </si>
  <si>
    <t>Adquirir Pólizas de seguros para la población estudiantil de las instituciones educativas oficiales del municipio de Jamundí</t>
  </si>
  <si>
    <t>322.07409.11101</t>
  </si>
  <si>
    <t>Adecuar la infraestructura educativa</t>
  </si>
  <si>
    <t>322.07410.11101</t>
  </si>
  <si>
    <t>322.07410.22113</t>
  </si>
  <si>
    <t>Adquirir elementos para implementación del plan de alternancia</t>
  </si>
  <si>
    <t>322.07411.11101</t>
  </si>
  <si>
    <t>322.07411.22294</t>
  </si>
  <si>
    <t>Realizar el pago de aportes parafiscales personal docente-sena</t>
  </si>
  <si>
    <t>322.07412.12111</t>
  </si>
  <si>
    <t>Realizar el pago de aportes parafiscales personal docente-icbf</t>
  </si>
  <si>
    <t>322.07413.12111</t>
  </si>
  <si>
    <t>Realizar el pago de aportes parafiscales personal docente-esap</t>
  </si>
  <si>
    <t>322.07414.12111</t>
  </si>
  <si>
    <t>Realizar el pago de aportes parafiscales personal docente-cajas de compensación familiar</t>
  </si>
  <si>
    <t>322.07415.12111</t>
  </si>
  <si>
    <t>Realizar el pago de aportes parafiscales personal docente-institutos técnicos</t>
  </si>
  <si>
    <t>322.07416.12111</t>
  </si>
  <si>
    <t>Realizar la entrega de dotación ley 70 de 1988-personal docente de las IEO</t>
  </si>
  <si>
    <t>322.07417.12111</t>
  </si>
  <si>
    <t>18</t>
  </si>
  <si>
    <t>Realizar el pago de servicios educativos al personal directivos docentes de las IEO</t>
  </si>
  <si>
    <t>322.07418.12111</t>
  </si>
  <si>
    <t>Realizar el pago de aportes parafiscales personal directivo docente-sena</t>
  </si>
  <si>
    <t>322.07419.12111</t>
  </si>
  <si>
    <t>Realizar el pago de aportes parafiscales personal directivo docente-cajas de compensación familiar</t>
  </si>
  <si>
    <t>322.07420.12111</t>
  </si>
  <si>
    <t>Realizar el pago de aportes parafiscales personal directivo docente-institutos técnicos</t>
  </si>
  <si>
    <t>322.07421.12111</t>
  </si>
  <si>
    <t>Realizar el pago de aportes parafiscales personal directivo docente-ICBF</t>
  </si>
  <si>
    <t>322.07422.12111</t>
  </si>
  <si>
    <t>Realizar el pago de aportes parafiscales personal directivo docente-Esap</t>
  </si>
  <si>
    <t>322.07423.12111</t>
  </si>
  <si>
    <t>Realizar el pago al personal administrativo de instituciones educativas</t>
  </si>
  <si>
    <t>322.07424.11101</t>
  </si>
  <si>
    <t>322.07424.12111</t>
  </si>
  <si>
    <t>Realizar el pago de seguridad social del personal administrativo de instituciones educativas-aportes para salud</t>
  </si>
  <si>
    <t>322.07425.12111</t>
  </si>
  <si>
    <t>26</t>
  </si>
  <si>
    <t>Realizar el pago de seguridad social del personal administrativo de instituciones educativas-aportes para pensión</t>
  </si>
  <si>
    <t>322.07426.12111</t>
  </si>
  <si>
    <t>27</t>
  </si>
  <si>
    <t xml:space="preserve">Realizar el pago de seguridad social del personal administrativo de instituciones educativas -aportes arp </t>
  </si>
  <si>
    <t>322.07427.12111</t>
  </si>
  <si>
    <t>28</t>
  </si>
  <si>
    <t xml:space="preserve">Realizar el pago de prestaciones sociales del personal administrativo de instituciones educativas aportes para cesantías </t>
  </si>
  <si>
    <t>322.07428.12111</t>
  </si>
  <si>
    <t>29</t>
  </si>
  <si>
    <t>Realizar el pago de aportes parafiscales del personal administrativo de instituciones educativas-SENA</t>
  </si>
  <si>
    <t>322.07429.12111</t>
  </si>
  <si>
    <t>Realizar el pago de aportes parafiscales del personal administrativo de instituciones educativas-ICBF</t>
  </si>
  <si>
    <t>322.07430.12111</t>
  </si>
  <si>
    <t>31</t>
  </si>
  <si>
    <t>Realizar el pago de aportes parafiscales del personal administrativo de instituciones educativas-ESAP</t>
  </si>
  <si>
    <t>322.07431.12111</t>
  </si>
  <si>
    <t xml:space="preserve">Realizar el pago de aportes parafiscales del personal administrativo de instituciones educativas-cajas de compensación familiar </t>
  </si>
  <si>
    <t>322.07432.12111</t>
  </si>
  <si>
    <t xml:space="preserve">Realizar el pago de aportes parafiscales del personal administrativo de instituciones educativas-institutos técnicos </t>
  </si>
  <si>
    <t>322.07433.12111</t>
  </si>
  <si>
    <t>34</t>
  </si>
  <si>
    <t>Realizar la entrega de dotación ley 70 de 1988 -personal administrativo de las IEO</t>
  </si>
  <si>
    <t>322.07434.12111</t>
  </si>
  <si>
    <t>35</t>
  </si>
  <si>
    <t>Realizar el pago de seguridad social personal docente-sin situación de fondos (ssf) aporte patrono 8.5%</t>
  </si>
  <si>
    <t>SGP Educación - Prestacion de servicios SSF</t>
  </si>
  <si>
    <t>322.07435.12112</t>
  </si>
  <si>
    <t>36</t>
  </si>
  <si>
    <t>Realizar el pago de seguridad social personal docente-sin situación de fondos (ssf) aporte empleado 8%</t>
  </si>
  <si>
    <t>322.07436.12112</t>
  </si>
  <si>
    <t>37</t>
  </si>
  <si>
    <t>Realizar el pago de prestaciones sociales del personal docente-sin situación de fondos (ssf)aporte cesantias 8.33%</t>
  </si>
  <si>
    <t>322.07437.12112</t>
  </si>
  <si>
    <t>38</t>
  </si>
  <si>
    <t>Realizar el pago de seguridad social personal directivo docente - sin situación de fondos (ssf) aporte patrono 8.5%</t>
  </si>
  <si>
    <t>322.07438.12112</t>
  </si>
  <si>
    <t>Realizar el pago de seguridad social del personal directivo docente - sin situación de fondos (ssf)aporte empleado 8%</t>
  </si>
  <si>
    <t>322.07439.12112</t>
  </si>
  <si>
    <t>Realizar el pago de prestaciones sociales del personal directivo docente - sin situación de fondos (ssf)aporte cesantias 8.33%</t>
  </si>
  <si>
    <t>322.07440.12112</t>
  </si>
  <si>
    <t>1.02</t>
  </si>
  <si>
    <t>Gestión Integral del Talento Humano</t>
  </si>
  <si>
    <t>1.2.1</t>
  </si>
  <si>
    <t>Talento Humano con Mayores Capacidades</t>
  </si>
  <si>
    <t>IR-2020-6</t>
  </si>
  <si>
    <t>Porcentaje de empleados públicos capacitados en temas generales y específicos acorde a sus necesidades para la prestación satisfactoria del servicio</t>
  </si>
  <si>
    <t>IP-2020-7</t>
  </si>
  <si>
    <t>Implementar un Plan institucional de capacitación</t>
  </si>
  <si>
    <t>075</t>
  </si>
  <si>
    <t xml:space="preserve">Desarrollo Integral del Talento Humano de la Alcaldía de Jamundí </t>
  </si>
  <si>
    <t>Mejorar el desempeño laboral del servidor público en la Alcaldía Municipal de Jamundí</t>
  </si>
  <si>
    <t>Brindar formación al servidor público para el fortalecimiento de sus competencias</t>
  </si>
  <si>
    <t>304.07501.11101</t>
  </si>
  <si>
    <t>Gestión institucional</t>
  </si>
  <si>
    <t>1.2.2</t>
  </si>
  <si>
    <t>Bienestar Social y Seguridad Integral</t>
  </si>
  <si>
    <t>IP-2020-9</t>
  </si>
  <si>
    <t>Un sistema de seguridad y salud en el trabajo implementado</t>
  </si>
  <si>
    <t>Mejorar las condiciones ergonómicas de los puestos de trabajo</t>
  </si>
  <si>
    <t>304.07502.11101</t>
  </si>
  <si>
    <t>IP-2020-10</t>
  </si>
  <si>
    <t>Un plan de mejoramiento del clima laboral</t>
  </si>
  <si>
    <t>.9</t>
  </si>
  <si>
    <t>Identificar e intervenir los factores que inciden en el clima organizacional</t>
  </si>
  <si>
    <t>304.07503.11101</t>
  </si>
  <si>
    <t>IP-2020-12</t>
  </si>
  <si>
    <t>implementar un Plan anual de Bienestar social e incentivos</t>
  </si>
  <si>
    <t>Identificar e intervenir las necesidades de bienestar</t>
  </si>
  <si>
    <t>304.07504.11101</t>
  </si>
  <si>
    <t>IP-2020-8</t>
  </si>
  <si>
    <t>Implementar software de información para toma de decisiones</t>
  </si>
  <si>
    <t xml:space="preserve">Fortalecer el sistema de información de la planta global del personal  </t>
  </si>
  <si>
    <t>304.07505.11101</t>
  </si>
  <si>
    <t>IR-2020-7</t>
  </si>
  <si>
    <t>Porcentaje de puestos de trabajo en condiciones laborales saludables adecuadas</t>
  </si>
  <si>
    <t>IP-2020-11</t>
  </si>
  <si>
    <t>Número de puestos de teletrabajo implementados</t>
  </si>
  <si>
    <t>076</t>
  </si>
  <si>
    <t xml:space="preserve">Modernización Institucional para la implementación de la modalidad laboral a distancia en la Administración del Municipio de Jamundí </t>
  </si>
  <si>
    <t>Implementar la modalidad de trabajo a distancia como herramienta de inclusión laboral y proyección de servicios a la comunidad</t>
  </si>
  <si>
    <t>Adquirir elementos ergonomicos para la implementación de los puestos de teletrabajo</t>
  </si>
  <si>
    <t>304.07601.11101</t>
  </si>
  <si>
    <t>Adquirir soporte tecnológico y equipos para el desarrollo de la Implementación de la prueba piloto de teletrabajo</t>
  </si>
  <si>
    <t>304.07602.11101</t>
  </si>
  <si>
    <t>Adquirir equipos y servicios tecnológicos para la implementación de los puestos de teletrabajo</t>
  </si>
  <si>
    <t>304.07603.11101</t>
  </si>
  <si>
    <t>Puntaje de índice de Desempeño Institucional IDI -FURAG (Planeación)</t>
  </si>
  <si>
    <t>077</t>
  </si>
  <si>
    <t>Fortalecimiento a la implementación de la gestión documental y archivística de la Alcaldía de Jamundí</t>
  </si>
  <si>
    <t>Mejorar la implementación  de la gestión documental y archivística de la Alcaldía de Jamundí</t>
  </si>
  <si>
    <t xml:space="preserve">Mejorar  los procesos asociados a la gestión documental y archivística de la Alcaldía de Jamundí </t>
  </si>
  <si>
    <t>304.07701.11101</t>
  </si>
  <si>
    <t>General</t>
  </si>
  <si>
    <t>IP-2020-32</t>
  </si>
  <si>
    <t>Disponer de un espacio dotado
para la gestión integral del
archivo general del municipio
que propenda por el
cumplimiento de la normativa
archivística.</t>
  </si>
  <si>
    <t>.1729426811025018</t>
  </si>
  <si>
    <t>Mejorar las infraestructura tecnológica relacionada con la administración de trámites, documentos y expedientes documentales</t>
  </si>
  <si>
    <t>304.07702.11101</t>
  </si>
  <si>
    <t>Trabajo</t>
  </si>
  <si>
    <t>3.9.3</t>
  </si>
  <si>
    <t>La Plaza de mercado le cumple a Jamundí</t>
  </si>
  <si>
    <t>IR-2020-72</t>
  </si>
  <si>
    <t>Modelo de Gestión para plaza de mercado con institucionalidad, procesos, información, infraestructura y capacidades técnicas para servir a la ciudadnía jamundeña y comerciantes.</t>
  </si>
  <si>
    <t>IP-2020-164</t>
  </si>
  <si>
    <t>Realizar un modelo de gestión para mejorar la operatividad y comercialización de la Galeria de Jamundí.</t>
  </si>
  <si>
    <t>078</t>
  </si>
  <si>
    <t xml:space="preserve">Fortalecimiento integral de la plaza de mercado de Jamundí </t>
  </si>
  <si>
    <t>Incrementar los niveles de competitividad de la plaza de mercado de Jamundí</t>
  </si>
  <si>
    <t xml:space="preserve">Realizar el acompañamiento para el mejoramiento de la gestión administrativa y operativa de la plaza de mercado </t>
  </si>
  <si>
    <t>336.07801.11101</t>
  </si>
  <si>
    <t xml:space="preserve">Realizar la gestión de las estrategias que contribuyan al  posicionamiento de la plaza de mercado y el fortalecimiento de capacidades empresariales a los comerciantes </t>
  </si>
  <si>
    <t>336.07802.11101</t>
  </si>
  <si>
    <t>Realizar los estudios de vulnerabilidad y los estudios y diseños definitivos en fase III. Ingenieria del detalle</t>
  </si>
  <si>
    <t>336.07803.11101</t>
  </si>
  <si>
    <t>Realizar el mantenimiento, adecuación y/o dotación en la plaza de mercado</t>
  </si>
  <si>
    <t>336.07804.11101</t>
  </si>
  <si>
    <t>1.6.1</t>
  </si>
  <si>
    <t>Trámites, servicios y atención de calidad para los ciudadanos y
ciudadanas</t>
  </si>
  <si>
    <t>Puntaje de índice de Desempeño
Institucional IDI -FURAG</t>
  </si>
  <si>
    <t>IP-2020-30</t>
  </si>
  <si>
    <t>Puntaje Política de servicio al
ciudadano. FURAG</t>
  </si>
  <si>
    <t>67.55</t>
  </si>
  <si>
    <t>079</t>
  </si>
  <si>
    <t>Fortalecimiento y desarrollo del servicio de atención al ciudadano en la Alcaldía de Jamundí</t>
  </si>
  <si>
    <t xml:space="preserve">Fortalecer la implementación de la política de servicio al ciudadano en la Alcaldía de Jamundí       
       </t>
  </si>
  <si>
    <t>Realizar la atención al ciudadano de manera presencial o remota asegurando la inlclusión, la calidad y la satisfacción</t>
  </si>
  <si>
    <t>323.07901.11101</t>
  </si>
  <si>
    <t>Mejorar las capacidades físicas, tecnológicas y humanas del Municipio enfocadas al servicio al ciudadano.</t>
  </si>
  <si>
    <t>323.07902.11101</t>
  </si>
  <si>
    <t>Realizar la gestión de la innovación, del diseño, del mejoramiento y el aseguramiento de la calidad en materia de servicio al ciudadano.</t>
  </si>
  <si>
    <t>323.07903.11101</t>
  </si>
  <si>
    <t>2.9</t>
  </si>
  <si>
    <t>2.09</t>
  </si>
  <si>
    <t>Jamundí con movilidad sostenible</t>
  </si>
  <si>
    <t>2.9.1</t>
  </si>
  <si>
    <t>Cultura para una movilidad sostenible y segura</t>
  </si>
  <si>
    <t>IR-2020-56</t>
  </si>
  <si>
    <t>Tasa de siniestros ocurridos por 10.000 habitantes</t>
  </si>
  <si>
    <t>IP-2020-129</t>
  </si>
  <si>
    <t xml:space="preserve">Número de campañas de sensibilización  sobre cultura y educación vial en Jamundí </t>
  </si>
  <si>
    <t>080</t>
  </si>
  <si>
    <t>Implementación de sistemas de desplazamiento seguro en el municipio de Jamundí</t>
  </si>
  <si>
    <t>Reducir la tasa de siniestralidad vial en el municipio de Jamundí</t>
  </si>
  <si>
    <t>Diseñar e implementar campañas pedagógicas, considerando elementos de seguridad vial y bioseguridad</t>
  </si>
  <si>
    <t>Servicio de transporte</t>
  </si>
  <si>
    <t>324.08001.11103</t>
  </si>
  <si>
    <t>Tránsito</t>
  </si>
  <si>
    <t>2.9.2</t>
  </si>
  <si>
    <t>Movilizate seguro: Mejorar la movilidad a través de la implementación de zonas de tráfico calmado.</t>
  </si>
  <si>
    <t>IP-2020-130</t>
  </si>
  <si>
    <t>Zonas de tráfico calmado implementadas</t>
  </si>
  <si>
    <t>Comprar e instalar equipos técnicos (ITS) para aforar, clasificar y analizar los niveles y comportamientos de flujo vehicular en las principales entradas y salidas del municipio</t>
  </si>
  <si>
    <t>324.08002.11103</t>
  </si>
  <si>
    <t>2.9.3</t>
  </si>
  <si>
    <t>Transporte Eficiente y Responsable</t>
  </si>
  <si>
    <t>IP-2020-131</t>
  </si>
  <si>
    <t>Número de planes formulados aptos para implementar</t>
  </si>
  <si>
    <t>Contratar estudios para la formulación del Plan de Movilidad Urbana para Jamundí.</t>
  </si>
  <si>
    <t>324.08003.11103</t>
  </si>
  <si>
    <t>Reforzar el funcionamiento administrativo, técnico y operacional de la Secretaría de Tránsito</t>
  </si>
  <si>
    <t>324.08004.11103</t>
  </si>
  <si>
    <t xml:space="preserve">Diseñar e implementar sistemas de semaforización en diferentes zonas del Municipio  </t>
  </si>
  <si>
    <t>324.08005.11103</t>
  </si>
  <si>
    <t>Diagnosticar, diseñar e implementar la señalización en el área urbana</t>
  </si>
  <si>
    <t>324.08006.11103</t>
  </si>
  <si>
    <t>6.2</t>
  </si>
  <si>
    <t>6.02</t>
  </si>
  <si>
    <t>Más infraestructura para la conectividad regional</t>
  </si>
  <si>
    <t>6.2.2</t>
  </si>
  <si>
    <t>Conexión con el sistema masivo</t>
  </si>
  <si>
    <t>IR-2020-82</t>
  </si>
  <si>
    <t>Gestiones realizadas para la ejecución de proyectos estratégicos</t>
  </si>
  <si>
    <t>IP-2020-201</t>
  </si>
  <si>
    <t>Número de acciones para la conectividad regional realizadas</t>
  </si>
  <si>
    <t>081</t>
  </si>
  <si>
    <t>Mejoramiento de la conectividad regional</t>
  </si>
  <si>
    <t xml:space="preserve">Brindar un sistema de transporte público eficiente, que permita mejorar la movilidad entre los municipios </t>
  </si>
  <si>
    <t>Recopilar y analizar información secundaria como diagnostico para el apoyo a la implementación de una acción encaminada a la  integración del sistema de transporte público regional en el ámbito metropolitano</t>
  </si>
  <si>
    <t>324.08101.11103</t>
  </si>
  <si>
    <t>Apoyar la implementación de una acción encaminada a la  integración del sistema de transporte público regional en el ámbito metropolitano</t>
  </si>
  <si>
    <t>324.08102.11103</t>
  </si>
  <si>
    <t>Comercio, Industria y Turismo</t>
  </si>
  <si>
    <t>A.13.5</t>
  </si>
  <si>
    <t>3.4</t>
  </si>
  <si>
    <t>3.04</t>
  </si>
  <si>
    <t>Turismo de Naturaleza</t>
  </si>
  <si>
    <t>3.4.1</t>
  </si>
  <si>
    <t>Parques del Agua</t>
  </si>
  <si>
    <t>IR-2020-61</t>
  </si>
  <si>
    <t xml:space="preserve"> implementar acciones para mitigir el impacto de los residuos generados por la actividad turística en los espacios naturales</t>
  </si>
  <si>
    <t>IP-2020-147</t>
  </si>
  <si>
    <t>Número de iniciativas comunitarias de sostenibilidad turística implementadas en zonas del municipio con alta concentración de atractivos turísticos de agua priorizados</t>
  </si>
  <si>
    <t>082</t>
  </si>
  <si>
    <t xml:space="preserve">Apoyo  para el fortalecimiento y promoción de la oferta de turismo de naturaleza del municipio de Jamundí </t>
  </si>
  <si>
    <t xml:space="preserve">Promover el turismo de naturaleza como una alternativa comunitaria, responsable y sostenible. </t>
  </si>
  <si>
    <t>Apoyar el fortalecimiento de iniciativas comunitarias de turismo</t>
  </si>
  <si>
    <t>335.08201.11101</t>
  </si>
  <si>
    <t>Turismo</t>
  </si>
  <si>
    <t>335.08201.12143</t>
  </si>
  <si>
    <t>IR-2020-62</t>
  </si>
  <si>
    <t xml:space="preserve">brindar información sobre los eventos realizados para la articulación y visibilización de la oferta de turismo de aventura   </t>
  </si>
  <si>
    <t>Realizar jornadas de socialización y capacitación para iniciativas de turismo comunitario</t>
  </si>
  <si>
    <t>335.08202.12143</t>
  </si>
  <si>
    <t>IR-2020-63</t>
  </si>
  <si>
    <t>reportar las acciones realizadas para promocionar la oferta turística rural y la complementaria a traves de muestraas itinerantes por la zona urbana y rural del municipio</t>
  </si>
  <si>
    <t>Brindar asesoria en turismo comunitario, diseño demarcación y señalización turistica</t>
  </si>
  <si>
    <t>335.08203.12143</t>
  </si>
  <si>
    <t>335.08203.22143</t>
  </si>
  <si>
    <t>3.4.2</t>
  </si>
  <si>
    <t>Iniciativas de turismo de Aventura</t>
  </si>
  <si>
    <t>IP-2020-148</t>
  </si>
  <si>
    <t>Número de comités promotores conformados con patrocinadores y operadores de turismo para organizar eventos de ciclo montañismo, tracking (atletismo de montaña) y senderismo en Jamundí</t>
  </si>
  <si>
    <t xml:space="preserve">Apoyar la consolidación de iniciativas de turismo de naturaleza asociadas a deportes de aventura </t>
  </si>
  <si>
    <t>335.08204.12143</t>
  </si>
  <si>
    <t>Planear y organizar eventos para la promocion del turismo de aventura</t>
  </si>
  <si>
    <t>335.08205.12143</t>
  </si>
  <si>
    <t>335.08205.22143</t>
  </si>
  <si>
    <t>3.4.3</t>
  </si>
  <si>
    <t>Muestras Turisticas Itinerantes</t>
  </si>
  <si>
    <t>IP-2020-149</t>
  </si>
  <si>
    <t xml:space="preserve">Número de zonas rurales y urbanas visitadas con las  muestras turisticas itinerantes </t>
  </si>
  <si>
    <t xml:space="preserve">Apoyar la identificación, alistamiento y promoción de iniciativas de turismo de naturaleza y su oferta complementaria </t>
  </si>
  <si>
    <t>335.08206.12143</t>
  </si>
  <si>
    <t>Promover el consumo de la oferta turística rural y servicios complementarios</t>
  </si>
  <si>
    <t>335.08207.12143</t>
  </si>
  <si>
    <t>335.08207.22143</t>
  </si>
  <si>
    <t>3.10</t>
  </si>
  <si>
    <t>Adaptación y aceleración economica post - emergencia</t>
  </si>
  <si>
    <t>3.10.2</t>
  </si>
  <si>
    <t>Reactivación producción de bienes y servicios.</t>
  </si>
  <si>
    <t>IR-2020-58</t>
  </si>
  <si>
    <t xml:space="preserve">articular las acciones realizadas para que los sectores económicos relacionados con turismo reactiven sus servicios bajo protocolos de bioseguridad  </t>
  </si>
  <si>
    <t>IP-2020-143</t>
  </si>
  <si>
    <t xml:space="preserve">cuantificar los sectores economicos impactados para reactivar su economía tras la emergencia del covid 19 </t>
  </si>
  <si>
    <t>083</t>
  </si>
  <si>
    <t xml:space="preserve">Apoyo a los prestadores de servicios turísticos para la reactivación del sector turístico de Jamundí </t>
  </si>
  <si>
    <t>Diseñar estrategias para la reactivación económica del sector turístico</t>
  </si>
  <si>
    <t>Apoyar el diseño, verificación, preparación de la oferta  para la operación de recorridos turísticos demostrativos</t>
  </si>
  <si>
    <t>335.08301.12143</t>
  </si>
  <si>
    <t>Realizar recorridos demostrativos de la oferta turística del municipio para impulsar la reactivación económica de los prestadores de servicios</t>
  </si>
  <si>
    <t>335.08302.12143</t>
  </si>
  <si>
    <t>335.08302.22143</t>
  </si>
  <si>
    <t>3.5</t>
  </si>
  <si>
    <t>3.05</t>
  </si>
  <si>
    <t>Turismo Cultural</t>
  </si>
  <si>
    <t>3.5.1</t>
  </si>
  <si>
    <t>Sabores y saberes tradicionales con potencial turístico</t>
  </si>
  <si>
    <t>IR-2020-64</t>
  </si>
  <si>
    <t>articular las actividades de promoción de la oferta gastronomica de seis (6) zonas con alto potencial de gastronomía de origen</t>
  </si>
  <si>
    <t>IP-2020-150</t>
  </si>
  <si>
    <t>aportar información sobre las fiestas, eventos y conmemoraciones representativas del municipio fortalecidas en su componente gastronomico</t>
  </si>
  <si>
    <t>084</t>
  </si>
  <si>
    <t>Fortalecimiento de la oferta de turismo cultural del municipio de Jamundí</t>
  </si>
  <si>
    <t xml:space="preserve">Apoyar la consolidación y visibilización de  las manifestaciones culturales del municipio que tienen potencial para atraer turistas </t>
  </si>
  <si>
    <t>Recuperar la memoria  de  los saberes y sabores ancestrales del municipio</t>
  </si>
  <si>
    <t>335.08401.12143</t>
  </si>
  <si>
    <t>335.08401.22143</t>
  </si>
  <si>
    <t>IR-2020-65</t>
  </si>
  <si>
    <t>reporta las nuevas actividades de turismo cultural apoyadas para innovar eventos representativos del municipio</t>
  </si>
  <si>
    <t>IP-2020-151</t>
  </si>
  <si>
    <t xml:space="preserve">brinda información sobre los eventos culturales que se fortalecieron con nuevas actividades para su visibilización turística </t>
  </si>
  <si>
    <t>Apoyar la visibilización de los sabores y sabres tradicionales del municpio</t>
  </si>
  <si>
    <t>335.08402.12143</t>
  </si>
  <si>
    <t>335.08402.22143</t>
  </si>
  <si>
    <t>3.5.2</t>
  </si>
  <si>
    <t>Apoyo turístico a eventos culturales</t>
  </si>
  <si>
    <t>Apoyar el desarrollo del turismo cultural del municipio</t>
  </si>
  <si>
    <t>335.08403.12143</t>
  </si>
  <si>
    <t>Apoyar la realización de encuentro cultural para potencializar el turismo en el municipio</t>
  </si>
  <si>
    <t>335.08404.11101</t>
  </si>
  <si>
    <t>335.08404.12143</t>
  </si>
  <si>
    <t>335.08404.22143</t>
  </si>
  <si>
    <t>3.7</t>
  </si>
  <si>
    <t>3.07</t>
  </si>
  <si>
    <t>Promoción y dinamización del sector</t>
  </si>
  <si>
    <t>3.7.1</t>
  </si>
  <si>
    <t>Desarrollo de la capacidad Turística de Jamundí</t>
  </si>
  <si>
    <t>IR-2020-68</t>
  </si>
  <si>
    <t xml:space="preserve">estimar el alcance que tienen las estrategias de promoción turística para el posicionamiento de un destino innovador y bioseguro </t>
  </si>
  <si>
    <t>IP-2020-153</t>
  </si>
  <si>
    <t>aportar información sobre las actividades/gestiones realizadas para el desarrollo de las siete lineas estrategias del plan sectorial de turismo de Jamundí</t>
  </si>
  <si>
    <t>085</t>
  </si>
  <si>
    <t xml:space="preserve">Implementación de estrategias para la gestión integral del destino y el posicionamiento de la oferta turística del municipio de Jamundí </t>
  </si>
  <si>
    <t>Implementar estrategias para la gestión y promoción del  municipio como destino turístico</t>
  </si>
  <si>
    <t>Participar en el fortalecimiento institucional y de la infrarestructura de turismo</t>
  </si>
  <si>
    <t>335.08501.11101</t>
  </si>
  <si>
    <t>IP-2020-154</t>
  </si>
  <si>
    <t xml:space="preserve">consolidar información sobre las estrategias implementadas para la promoción y posicionamiento de Jamundí como destino turístico  </t>
  </si>
  <si>
    <t>Apoyar la consolidación de espacios de consulta y asesormiento del sector turistico</t>
  </si>
  <si>
    <t>335.08502.12143</t>
  </si>
  <si>
    <t>3.7.2</t>
  </si>
  <si>
    <t>Crea Jamundí, experiencias de promoción y dinamización turística</t>
  </si>
  <si>
    <t>Brindar acompañamiento en la asesoria tecnica a prestadores de servicios turisticos</t>
  </si>
  <si>
    <t>335.08503.11101</t>
  </si>
  <si>
    <t>335.08503.12143</t>
  </si>
  <si>
    <t>Realizar la promoción de la oferta turística del municipio en diferentes medios de comunicación</t>
  </si>
  <si>
    <t>335.08504.11101</t>
  </si>
  <si>
    <t>335.08504.22143</t>
  </si>
  <si>
    <t>Participar en vitrinas, exposiciones y eventos turisticos</t>
  </si>
  <si>
    <t>335.08505.11101</t>
  </si>
  <si>
    <t>VIVIENDA</t>
  </si>
  <si>
    <t>5.4</t>
  </si>
  <si>
    <t>5.04</t>
  </si>
  <si>
    <t>Mi vivienda, mi espacio vital y mi lugar para ser.</t>
  </si>
  <si>
    <t>5.4.3</t>
  </si>
  <si>
    <t>Futuro Posible: ciudadanos con vivienda propia</t>
  </si>
  <si>
    <t>IR-2020-79</t>
  </si>
  <si>
    <t xml:space="preserve">Hogares en condición de vulnerabilidad en términos cuantitativos, cualitativos y legales beneficiados con soluciones de mejoramiento, contrucción, asignación y/o formalización de vivienda en el municipio. </t>
  </si>
  <si>
    <t>IP-2020-194</t>
  </si>
  <si>
    <t>320 Predios irregulares titulados y/o legalizados en el municipio.</t>
  </si>
  <si>
    <t>140</t>
  </si>
  <si>
    <t>086</t>
  </si>
  <si>
    <t xml:space="preserve">Apoyo para legalización de predios en la zona urbana y rural del municipio </t>
  </si>
  <si>
    <t>DISMINUCIÓN DEL NÚMERO DE PREDIOS SIN LEGALIZAR EN LA ZONA RURAL Y URBANA DEL MUNICIPIO DE JAMUNDÍ</t>
  </si>
  <si>
    <t>Apoyar en la identificación, legalización y titulación de predios en la zona urbana y rural del municipio</t>
  </si>
  <si>
    <t>340.08601.11101</t>
  </si>
  <si>
    <t xml:space="preserve">Vivienda </t>
  </si>
  <si>
    <t>Apoyar en la realización de convenios con entidades del gobierno nacional para programas de titulación y legalización de predios en la zona urbana y rural del municipio</t>
  </si>
  <si>
    <t>340.08602.11101</t>
  </si>
  <si>
    <t>5.4.4</t>
  </si>
  <si>
    <t>Gratuidad controlada, beneficiarios felices</t>
  </si>
  <si>
    <t>IP-2020-195</t>
  </si>
  <si>
    <t>Porcentaje de hogares beneficiados con acciones orientadas al acompañamiento social a los programas de vivienda gratuita.</t>
  </si>
  <si>
    <t>087</t>
  </si>
  <si>
    <t xml:space="preserve">Implementación de programas sociales de acompañamiento a los beneficiarios del programa de vivienda gratuita en el municipio de Jamundí </t>
  </si>
  <si>
    <t>AUMENTO DE LA COBERTURA EN LA ATENCIÓN Y ACOMPAÑAMIENTO SOCIAL A LAS FAMILIAS BENEFICIARIAS DELPROGRAMA DE VIVIENDA GRATUITA</t>
  </si>
  <si>
    <t xml:space="preserve">Apoyar la gestión para el acompañamiento social a los hogares beneficiados en el programa de vivienda gratuita en el municipio. </t>
  </si>
  <si>
    <t>340.08701.11101</t>
  </si>
  <si>
    <t>Apoyar la elaboración y actualización de la base de datos y CENSOS a los hogares beneficiados con el programa de vivienda gratuita.</t>
  </si>
  <si>
    <t>340.08702.11101</t>
  </si>
  <si>
    <t>5.4.2</t>
  </si>
  <si>
    <t>Vivienda digna, 
Vida digna</t>
  </si>
  <si>
    <t>IP-2020-193</t>
  </si>
  <si>
    <t>280 viviendas mejoradas y/o construidas en el municipio.</t>
  </si>
  <si>
    <t>088</t>
  </si>
  <si>
    <t>Apoyo para la gestión de mejoramientos de vivienda ubicadas en la zona urbana y rural del municipio</t>
  </si>
  <si>
    <t>MEJORAR LAS CONDICIONES DE LAS VIVIENDAS EN MAL ESTADO EN LA ZONA URBANA Y RURAL DEL MUNICIPIO</t>
  </si>
  <si>
    <t>Apoyar mediante proyectos y/o subsidios el mejoramiento de viviendas en la zona urbana y rural del municipio con articulación nacional, departamental y municipal</t>
  </si>
  <si>
    <t>340.08801.11101</t>
  </si>
  <si>
    <t xml:space="preserve">Apoyar mediante subsidios la construcción en sitio propio en la zona urbana y rural del municipio </t>
  </si>
  <si>
    <t>340.08802.11101</t>
  </si>
  <si>
    <t>5.5</t>
  </si>
  <si>
    <t>5.05</t>
  </si>
  <si>
    <t>Agua potable y saneamiento básico para todos</t>
  </si>
  <si>
    <t>5.5.1</t>
  </si>
  <si>
    <t>Sistemas de alcantarillado adecuados y eficientes</t>
  </si>
  <si>
    <t>IR-2020-80</t>
  </si>
  <si>
    <t>Número de estrategias diseñadas e implementadas para el avance en el abastecimiento de agua potable, construcción, mejoramiento y/o reposición de sistemas de alcantarillado sanitario y de abastecimiento en el cuatrienio.</t>
  </si>
  <si>
    <t>IP-2020-196</t>
  </si>
  <si>
    <t>Número de planes de saneamiento y manejo de vertimientos formulados en la zona rural</t>
  </si>
  <si>
    <t>089</t>
  </si>
  <si>
    <t xml:space="preserve">Optimización de las condiciones de abastecimiento de agua y saneamiento básico en la zona rural del Municipio de Jamundí </t>
  </si>
  <si>
    <t>AUMENTAR LA COBERTURA, CALIDAD Y CONTINUIDAD DEL SERVICIO DE AGUA POTABLE Y SANEAMIENTO BÁSICO EN LA ZONA RURAL</t>
  </si>
  <si>
    <t>Elaborar estudios y diseños de planes de saneamiento y manejo de vertimientos - PSMV</t>
  </si>
  <si>
    <t>340.08901.12131</t>
  </si>
  <si>
    <t>IP-2020-197</t>
  </si>
  <si>
    <t>Metros lineales de construcción, reposición y/o mantenimiento de sistemas de alcantarillado sanitario (2.200ML)</t>
  </si>
  <si>
    <t>800</t>
  </si>
  <si>
    <t>Construir, mantener y optimizar sistemas de alcantarillado</t>
  </si>
  <si>
    <t>340.08902.12131</t>
  </si>
  <si>
    <t>5.5.2</t>
  </si>
  <si>
    <t>Sistemas de abastecimiento de agua potable sostenibles</t>
  </si>
  <si>
    <t>IP-2020-198</t>
  </si>
  <si>
    <t>Número de sistemas de abastecimiento de agua potable construidos, mejorados y/o con mantenimiento</t>
  </si>
  <si>
    <t>Construir, mantener y optimizar sistemas de abastecimiento de agua potable</t>
  </si>
  <si>
    <t>340.08903.12131</t>
  </si>
  <si>
    <t>5.5. Agua Potable y Saneamiento Básico para todos</t>
  </si>
  <si>
    <t>Sistemas de Alcantarillado adecuado y eficiente</t>
  </si>
  <si>
    <t>090</t>
  </si>
  <si>
    <t>Apoyo al suministro de condiciones para el acceso al abastecimiento de agua y saneamiento básico en zona rural del municipio de Jamundí</t>
  </si>
  <si>
    <t>Apoyar al suministro de condiciones para el acceso al abastecimiento de agua y saneamiento básico en zona rural del municipio de Jamundí</t>
  </si>
  <si>
    <t>Formular planes de Saneamiento y Manejo de Vertimientos - PSMV</t>
  </si>
  <si>
    <t>340.09001.12131</t>
  </si>
  <si>
    <t>340.09001.22131</t>
  </si>
  <si>
    <t>Elaborar estudios y diseños de acueducto y/o alcantarillado en la zona rural</t>
  </si>
  <si>
    <t>340.09002.12131</t>
  </si>
  <si>
    <t>340.09002.22131</t>
  </si>
  <si>
    <t>Sistemas de Abastecimiento de Agua Potable Sostenibles</t>
  </si>
  <si>
    <t>Construir y optimizar sistemas de abastecimiento de agua y/o alcantarillado</t>
  </si>
  <si>
    <t>340.09003.12131</t>
  </si>
  <si>
    <t>340.09003.22131</t>
  </si>
  <si>
    <t>Apoyar la estructuración en la elaboración de estudios previos, análisis del sector, pliegos de condiciones, supervisión de obras, revisión de estudios y diseños</t>
  </si>
  <si>
    <t>340.09004.12131</t>
  </si>
  <si>
    <t>340.09004.22131</t>
  </si>
  <si>
    <t>091</t>
  </si>
  <si>
    <t>Fortalecimiento a la atención de la población adulta mayor del municipio de Jamundí</t>
  </si>
  <si>
    <t>Fortalecer la atención de la población adulta mayor del municipio de Jamundí</t>
  </si>
  <si>
    <t>Brindar servicios de atención integral a la población adulta mayor del municipio</t>
  </si>
  <si>
    <t>Balance - Estampila pro-ancianos</t>
  </si>
  <si>
    <t>341.09101.22204</t>
  </si>
  <si>
    <t>Elaborar estudios y diseños para el establecimiento del Centro Vida</t>
  </si>
  <si>
    <t>341.09102.22204</t>
  </si>
  <si>
    <t>Apoyar los procesos de los centros de protección del municipio, para la atención a los adultos mayores</t>
  </si>
  <si>
    <t>341.09103.22204</t>
  </si>
  <si>
    <t>093</t>
  </si>
  <si>
    <t>APOYO PARA MEJORAR LA CALIDAD DE VIDA DE LA POBLACIÓN VULNERABLE CON ENFOQUE DIFERENCIAL EN EL MUNICIPIO DE JAMUNDI</t>
  </si>
  <si>
    <t>APOYAR PARA MEJORAR LA CALIDAD DE VIDA DE LA POBLACIÓN VULNERABLE CON ENFOQUE DIFERENCIAL EN EL MUNICIPIO DE JAMUNDI</t>
  </si>
  <si>
    <t>Apoyar a través de financiación el mejoramiento de vivienda para población vulnerable con enfoque diferencial.</t>
  </si>
  <si>
    <t>340.09301.22143</t>
  </si>
  <si>
    <t>Apoyar a través de financiación el mejoramiento de vivienda para población víctima del conflicto armado</t>
  </si>
  <si>
    <t>340.09302.22143</t>
  </si>
  <si>
    <t>6.4</t>
  </si>
  <si>
    <t>6.04</t>
  </si>
  <si>
    <t>Mejoramiento de la Calidad del Agua del Rio Cauca</t>
  </si>
  <si>
    <t>6.4.1</t>
  </si>
  <si>
    <t>Aguas Residuales con Tratamiento</t>
  </si>
  <si>
    <t>IR-2020-84</t>
  </si>
  <si>
    <t>Disminución de la cantidad de estaciones de medición de la calidad del agua del río Cauca con calificación “muy baja” (entre 0,00 y 0,25)</t>
  </si>
  <si>
    <t>IP-2020-205</t>
  </si>
  <si>
    <t>Número de plantas de tratamiento de aguas residuales y obras afines construidas con apoyo municipal</t>
  </si>
  <si>
    <t>094</t>
  </si>
  <si>
    <t>APOYAR ACTIVIDADES DE ASEGURAMIENTO PARA GARANTIZAR INICIO DE OPERACIONES DE LA PTAR EN LA CABECERA MUNICIPAL DE JAMUNDÍ</t>
  </si>
  <si>
    <t>Constituir las servidumbres mediante acto notarial y registro</t>
  </si>
  <si>
    <t>340.09401.22131</t>
  </si>
  <si>
    <t>Realizar avalúos prediales a las áreas requeridas como servidumbres del emisario/colector circunvalar - la morada</t>
  </si>
  <si>
    <t>340.09402.22131</t>
  </si>
  <si>
    <t>Apoyar técnica y jurídica de los procesos para la constitución de servidumbres de paso, compra de predios</t>
  </si>
  <si>
    <t>340.09403.22131</t>
  </si>
  <si>
    <t>Realizar el proceso para el recibo de cargas urbanísticas y definir el perfil vial de la prolongación de la calle 19</t>
  </si>
  <si>
    <t>340.09404.22131</t>
  </si>
  <si>
    <t>Tramitar permiso (s) de intervención ante el administrador de la vía panamericana</t>
  </si>
  <si>
    <t>340.09405.22131</t>
  </si>
  <si>
    <t>Contratar los estudios de operación, mantenimiento e impacto en la tarifa</t>
  </si>
  <si>
    <t>340.09406.22131</t>
  </si>
  <si>
    <t>Realizar proceso para adelantar la contratación del operador de la ptar de la cabecera municipal</t>
  </si>
  <si>
    <t>340.09407.22131</t>
  </si>
  <si>
    <t>095</t>
  </si>
  <si>
    <t>Mejoramiento de sedes administrativas del municipio de Jamundí</t>
  </si>
  <si>
    <t>Mejorar las sedes administrativas del municipio de Jamundí</t>
  </si>
  <si>
    <t>Adecuar área de talleres de la secretaría de infraestructura física</t>
  </si>
  <si>
    <t>345.09501.22143</t>
  </si>
  <si>
    <t>Mejorar nueva sede para gestión administrativa municipal</t>
  </si>
  <si>
    <t>345.09502.22143</t>
  </si>
  <si>
    <t>5.1.Infraestructura para el desarrollo social</t>
  </si>
  <si>
    <t>Construcción, restauración, adecuación y dotación de las bibliotecas, 
casa de la cultura y espacios públicos culturales y educativos en zona urbana y rural.</t>
  </si>
  <si>
    <t>Porcentaje de avance en la ejecución de Plan</t>
  </si>
  <si>
    <t>IP-2020-210</t>
  </si>
  <si>
    <t>Porcentaje de sedes de instituciones educativas con mejoras en áreas exteriores mediante inversión</t>
  </si>
  <si>
    <t>.2564</t>
  </si>
  <si>
    <t>097</t>
  </si>
  <si>
    <t>Mantenimiento y/o adecuación de infraestructura educativa en el Municipio de Jamundí</t>
  </si>
  <si>
    <t>Mantener y/o adecuar la infraestructura educativa en el Municipio de Jamundí</t>
  </si>
  <si>
    <t>Realizar el mantenimiento y conservación de la Infraestructura Física de las instituciones educativas oficiales del Municipio de Jamundí</t>
  </si>
  <si>
    <t>322.09701.12113</t>
  </si>
  <si>
    <t>322.09701.22294</t>
  </si>
  <si>
    <t>Realizar obras de adecuación de infraestructura en Instituciones Educativas Oficiales del Municipio del Jamundí</t>
  </si>
  <si>
    <t>322.09702.12113</t>
  </si>
  <si>
    <t>099</t>
  </si>
  <si>
    <t>Rehabilitación de infraestructura vial del municipio de Jamundí</t>
  </si>
  <si>
    <t>Rehabilitar la infraestructura vial del municipio de Jamundí</t>
  </si>
  <si>
    <t>Realizar rehabilitación de vías en el municipio de Jamundí</t>
  </si>
  <si>
    <t>324.09901.21101</t>
  </si>
  <si>
    <t>324.09901.22143</t>
  </si>
  <si>
    <t>324.09901.22229</t>
  </si>
  <si>
    <t>324.09901.22292</t>
  </si>
  <si>
    <t>Realizar interventoría técnica y administrativa de obras de rehabilitación vial</t>
  </si>
  <si>
    <t>324.09902.21101</t>
  </si>
  <si>
    <t>324.09902.22143</t>
  </si>
  <si>
    <t>324.09902.22292</t>
  </si>
  <si>
    <t xml:space="preserve">Más infraestructura para la conectividad regional </t>
  </si>
  <si>
    <t>6.2.3</t>
  </si>
  <si>
    <t>Tren de cercanías</t>
  </si>
  <si>
    <t>IP-2020-202</t>
  </si>
  <si>
    <t>Número de Convenios Interadministrativos suscritos. Comité de Gerencia Férrea, transitoria del Proyecto Tren de Cercanías del Valle.</t>
  </si>
  <si>
    <t>130</t>
  </si>
  <si>
    <t>ESTUDIO DE FACTIBILIDAD DEL TREN DE CERCANÍAS DEL VALLE -TCV- PARA LA ESTRUCTURACIÓN DE LA PRIMERA LÍNEA QUE SE DESARROLLARÁ ENTRE EL TRAMO I: ESTACIÓN CENTRAL (CALI) - JAMUNDÍ</t>
  </si>
  <si>
    <t>Aunar esfuerzos administrativos, legales y financieros para la estructuración en etapa de factibilidad del Tren de Cercanías del Valle  (TCV)</t>
  </si>
  <si>
    <t>Desarrollo de acciones orientadas al materialización del proyecto Tren de Cercanías del Valle</t>
  </si>
  <si>
    <t>324.13001.11101</t>
  </si>
  <si>
    <t>Realizar alianzas para el desarrollo de estudios en etapa de factibilidad del proyecto TCV</t>
  </si>
  <si>
    <t>324.13002.11101</t>
  </si>
  <si>
    <t xml:space="preserve">Establecer e identificar las necesidades para la suscripción de convenios entre entidades del orden nacional e internacional </t>
  </si>
  <si>
    <t>324.13003.11101</t>
  </si>
  <si>
    <t xml:space="preserve">Desarrollar acciones para la integración del municipio de Jamundí y la region </t>
  </si>
  <si>
    <t>324.13004.11101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</si>
</sst>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\ * #,##0_-;\-&quot;$&quot;\ * #,##0_-;_-&quot;$&quot;\ * &quot;-&quot;??_-;_-@"/>
  </numFmts>
  <fonts count="2">
    <font>
      <sz val="11.0"/>
      <color rgb="FF000000"/>
      <name val="Calibri"/>
    </font>
    <font>
      <sz val="11.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70AD47"/>
        <bgColor rgb="FF70AD47"/>
      </patternFill>
    </fill>
    <fill>
      <patternFill patternType="solid">
        <fgColor rgb="FF5B9BD5"/>
        <bgColor rgb="FF5B9BD5"/>
      </patternFill>
    </fill>
    <fill>
      <patternFill patternType="solid">
        <fgColor rgb="FFA5A5A5"/>
        <bgColor rgb="FFA5A5A5"/>
      </patternFill>
    </fill>
    <fill>
      <patternFill patternType="solid">
        <fgColor rgb="FFF4B083"/>
        <bgColor rgb="FFF4B083"/>
      </patternFill>
    </fill>
    <fill>
      <patternFill patternType="solid">
        <fgColor rgb="FFC00000"/>
        <bgColor rgb="FFC000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1" numFmtId="0" xfId="0" applyAlignment="1" applyBorder="1" applyFill="1" applyFont="1">
      <alignment horizontal="center" shrinkToFit="0" vertical="center" wrapText="1"/>
    </xf>
    <xf borderId="1" fillId="4" fontId="1" numFmtId="0" xfId="0" applyAlignment="1" applyBorder="1" applyFill="1" applyFont="1">
      <alignment horizontal="center" shrinkToFit="0" vertical="center" wrapText="1"/>
    </xf>
    <xf borderId="1" fillId="5" fontId="1" numFmtId="0" xfId="0" applyAlignment="1" applyBorder="1" applyFill="1" applyFont="1">
      <alignment horizontal="center" shrinkToFit="0" vertical="center" wrapText="1"/>
    </xf>
    <xf borderId="1" fillId="6" fontId="1" numFmtId="0" xfId="0" applyAlignment="1" applyBorder="1" applyFill="1" applyFont="1">
      <alignment horizontal="center" shrinkToFit="0" vertical="center" wrapText="1"/>
    </xf>
    <xf borderId="1" fillId="7" fontId="1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1" xfId="0" applyAlignment="1" applyFont="1" applyNumberFormat="1">
      <alignment horizontal="center" vertical="center"/>
    </xf>
    <xf borderId="0" fillId="0" fontId="1" numFmtId="49" xfId="0" applyAlignment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1" fillId="3" fontId="1" numFmtId="164" xfId="0" applyAlignment="1" applyBorder="1" applyFont="1" applyNumberFormat="1">
      <alignment horizontal="center" vertical="center"/>
    </xf>
    <xf borderId="1" fillId="3" fontId="1" numFmtId="0" xfId="0" applyAlignment="1" applyBorder="1" applyFont="1">
      <alignment horizontal="center" vertical="center"/>
    </xf>
    <xf borderId="1" fillId="3" fontId="1" numFmtId="49" xfId="0" applyAlignment="1" applyBorder="1" applyFont="1" applyNumberFormat="1">
      <alignment horizontal="center" vertical="center"/>
    </xf>
    <xf borderId="1" fillId="4" fontId="1" numFmtId="164" xfId="0" applyAlignment="1" applyBorder="1" applyFont="1" applyNumberFormat="1">
      <alignment horizontal="center" vertical="center"/>
    </xf>
    <xf borderId="1" fillId="4" fontId="1" numFmtId="0" xfId="0" applyAlignment="1" applyBorder="1" applyFont="1">
      <alignment horizontal="left" vertic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18.71"/>
    <col customWidth="1" min="3" max="3" width="9.43"/>
    <col customWidth="1" min="4" max="4" width="13.0"/>
    <col customWidth="1" min="5" max="5" width="13.71"/>
    <col customWidth="1" min="6" max="6" width="9.71"/>
    <col customWidth="1" min="7" max="7" width="10.29"/>
    <col customWidth="1" min="8" max="8" width="13.29"/>
    <col customWidth="1" min="9" max="9" width="8.29"/>
    <col customWidth="1" min="10" max="10" width="8.86"/>
    <col customWidth="1" min="11" max="11" width="13.43"/>
    <col customWidth="1" min="12" max="12" width="13.29"/>
    <col customWidth="1" min="13" max="13" width="15.57"/>
    <col customWidth="1" min="14" max="14" width="10.71"/>
    <col customWidth="1" min="15" max="15" width="14.43"/>
    <col customWidth="1" min="16" max="16" width="9.71"/>
    <col customWidth="1" min="17" max="17" width="14.71"/>
    <col customWidth="1" min="18" max="18" width="15.71"/>
    <col customWidth="1" min="19" max="19" width="10.71"/>
    <col customWidth="1" min="20" max="20" width="25.29"/>
    <col customWidth="1" min="21" max="21" width="22.0"/>
    <col customWidth="1" min="22" max="22" width="7.14"/>
    <col customWidth="1" min="23" max="23" width="27.71"/>
    <col customWidth="1" min="24" max="24" width="9.29"/>
    <col customWidth="1" min="25" max="25" width="21.71"/>
    <col customWidth="1" min="26" max="26" width="15.71"/>
    <col customWidth="1" min="27" max="27" width="17.29"/>
    <col customWidth="1" min="28" max="28" width="16.86"/>
    <col customWidth="1" min="29" max="29" width="10.0"/>
    <col customWidth="1" min="30" max="32" width="8.86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5" t="s">
        <v>17</v>
      </c>
      <c r="S1" s="6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7" t="s">
        <v>27</v>
      </c>
      <c r="AC1" s="7" t="s">
        <v>28</v>
      </c>
    </row>
    <row r="2" ht="14.25" customHeight="1">
      <c r="A2" s="8" t="s">
        <v>29</v>
      </c>
      <c r="B2" s="9" t="s">
        <v>30</v>
      </c>
      <c r="C2" s="8" t="s">
        <v>31</v>
      </c>
      <c r="D2" s="9" t="s">
        <v>32</v>
      </c>
      <c r="E2" s="9" t="s">
        <v>33</v>
      </c>
      <c r="F2" s="8" t="s">
        <v>34</v>
      </c>
      <c r="G2" s="8" t="s">
        <v>35</v>
      </c>
      <c r="H2" s="9" t="s">
        <v>36</v>
      </c>
      <c r="I2" s="8" t="s">
        <v>37</v>
      </c>
      <c r="J2" s="8" t="s">
        <v>38</v>
      </c>
      <c r="K2" s="9" t="s">
        <v>39</v>
      </c>
      <c r="L2" s="8" t="s">
        <v>40</v>
      </c>
      <c r="M2" s="9" t="s">
        <v>41</v>
      </c>
      <c r="N2" s="8" t="s">
        <v>42</v>
      </c>
      <c r="O2" s="9" t="s">
        <v>43</v>
      </c>
      <c r="P2" s="8" t="s">
        <v>38</v>
      </c>
      <c r="Q2" s="10">
        <v>2.020763640085E12</v>
      </c>
      <c r="R2" s="10">
        <v>2.0211763640001E13</v>
      </c>
      <c r="S2" s="8" t="s">
        <v>44</v>
      </c>
      <c r="T2" s="9" t="s">
        <v>45</v>
      </c>
      <c r="U2" s="9" t="s">
        <v>46</v>
      </c>
      <c r="V2" s="8" t="s">
        <v>47</v>
      </c>
      <c r="W2" s="9" t="s">
        <v>48</v>
      </c>
      <c r="X2" s="8">
        <v>11101.0</v>
      </c>
      <c r="Y2" s="9" t="s">
        <v>49</v>
      </c>
      <c r="Z2" s="11" t="s">
        <v>50</v>
      </c>
      <c r="AA2" s="12">
        <v>1.3E9</v>
      </c>
      <c r="AB2" s="9" t="s">
        <v>30</v>
      </c>
      <c r="AC2" s="9" t="s">
        <v>51</v>
      </c>
    </row>
    <row r="3" ht="14.25" customHeight="1">
      <c r="A3" s="8" t="s">
        <v>29</v>
      </c>
      <c r="B3" s="9" t="s">
        <v>30</v>
      </c>
      <c r="C3" s="8" t="s">
        <v>31</v>
      </c>
      <c r="D3" s="9" t="s">
        <v>32</v>
      </c>
      <c r="E3" s="9" t="s">
        <v>33</v>
      </c>
      <c r="F3" s="8" t="s">
        <v>34</v>
      </c>
      <c r="G3" s="8" t="s">
        <v>35</v>
      </c>
      <c r="H3" s="9" t="s">
        <v>36</v>
      </c>
      <c r="I3" s="8" t="s">
        <v>37</v>
      </c>
      <c r="J3" s="8" t="s">
        <v>38</v>
      </c>
      <c r="K3" s="9" t="s">
        <v>39</v>
      </c>
      <c r="L3" s="8" t="s">
        <v>40</v>
      </c>
      <c r="M3" s="9" t="s">
        <v>41</v>
      </c>
      <c r="N3" s="8" t="s">
        <v>42</v>
      </c>
      <c r="O3" s="9" t="s">
        <v>43</v>
      </c>
      <c r="P3" s="8" t="s">
        <v>38</v>
      </c>
      <c r="Q3" s="10">
        <v>2.020763640085E12</v>
      </c>
      <c r="R3" s="10">
        <v>2.0211763640001E13</v>
      </c>
      <c r="S3" s="8" t="s">
        <v>44</v>
      </c>
      <c r="T3" s="9" t="s">
        <v>45</v>
      </c>
      <c r="U3" s="9" t="s">
        <v>46</v>
      </c>
      <c r="V3" s="8" t="s">
        <v>47</v>
      </c>
      <c r="W3" s="9" t="s">
        <v>48</v>
      </c>
      <c r="X3" s="8">
        <v>12113.0</v>
      </c>
      <c r="Y3" s="9" t="s">
        <v>52</v>
      </c>
      <c r="Z3" s="11" t="s">
        <v>53</v>
      </c>
      <c r="AA3" s="12">
        <v>1.08501027E8</v>
      </c>
      <c r="AB3" s="9" t="s">
        <v>30</v>
      </c>
      <c r="AC3" s="9" t="s">
        <v>51</v>
      </c>
    </row>
    <row r="4" ht="14.25" customHeight="1">
      <c r="A4" s="8" t="s">
        <v>29</v>
      </c>
      <c r="B4" s="9" t="s">
        <v>30</v>
      </c>
      <c r="C4" s="8" t="s">
        <v>31</v>
      </c>
      <c r="D4" s="9" t="s">
        <v>32</v>
      </c>
      <c r="E4" s="9" t="s">
        <v>33</v>
      </c>
      <c r="F4" s="8" t="s">
        <v>34</v>
      </c>
      <c r="G4" s="8" t="s">
        <v>35</v>
      </c>
      <c r="H4" s="9" t="s">
        <v>36</v>
      </c>
      <c r="I4" s="8" t="s">
        <v>37</v>
      </c>
      <c r="J4" s="8" t="s">
        <v>38</v>
      </c>
      <c r="K4" s="9" t="s">
        <v>39</v>
      </c>
      <c r="L4" s="8" t="s">
        <v>40</v>
      </c>
      <c r="M4" s="9" t="s">
        <v>41</v>
      </c>
      <c r="N4" s="8" t="s">
        <v>42</v>
      </c>
      <c r="O4" s="9" t="s">
        <v>43</v>
      </c>
      <c r="P4" s="8" t="s">
        <v>38</v>
      </c>
      <c r="Q4" s="10">
        <v>2.020763640085E12</v>
      </c>
      <c r="R4" s="10">
        <v>2.0211763640001E13</v>
      </c>
      <c r="S4" s="8" t="s">
        <v>44</v>
      </c>
      <c r="T4" s="9" t="s">
        <v>45</v>
      </c>
      <c r="U4" s="9" t="s">
        <v>46</v>
      </c>
      <c r="V4" s="8" t="s">
        <v>47</v>
      </c>
      <c r="W4" s="9" t="s">
        <v>48</v>
      </c>
      <c r="X4" s="8">
        <v>12151.0</v>
      </c>
      <c r="Y4" s="9" t="s">
        <v>54</v>
      </c>
      <c r="Z4" s="11" t="s">
        <v>55</v>
      </c>
      <c r="AA4" s="12">
        <v>2.907166966E8</v>
      </c>
      <c r="AB4" s="9" t="s">
        <v>30</v>
      </c>
      <c r="AC4" s="9" t="s">
        <v>51</v>
      </c>
    </row>
    <row r="5" ht="14.25" customHeight="1">
      <c r="A5" s="8" t="s">
        <v>29</v>
      </c>
      <c r="B5" s="9" t="s">
        <v>30</v>
      </c>
      <c r="C5" s="8" t="s">
        <v>31</v>
      </c>
      <c r="D5" s="9" t="s">
        <v>32</v>
      </c>
      <c r="E5" s="9" t="s">
        <v>33</v>
      </c>
      <c r="F5" s="8" t="s">
        <v>34</v>
      </c>
      <c r="G5" s="8" t="s">
        <v>35</v>
      </c>
      <c r="H5" s="9" t="s">
        <v>36</v>
      </c>
      <c r="I5" s="8" t="s">
        <v>37</v>
      </c>
      <c r="J5" s="8" t="s">
        <v>38</v>
      </c>
      <c r="K5" s="9" t="s">
        <v>39</v>
      </c>
      <c r="L5" s="8" t="s">
        <v>40</v>
      </c>
      <c r="M5" s="9" t="s">
        <v>41</v>
      </c>
      <c r="N5" s="8" t="s">
        <v>42</v>
      </c>
      <c r="O5" s="9" t="s">
        <v>43</v>
      </c>
      <c r="P5" s="8" t="s">
        <v>38</v>
      </c>
      <c r="Q5" s="10">
        <v>2.020763640085E12</v>
      </c>
      <c r="R5" s="10">
        <v>2.0211763640001E13</v>
      </c>
      <c r="S5" s="8" t="s">
        <v>44</v>
      </c>
      <c r="T5" s="9" t="s">
        <v>45</v>
      </c>
      <c r="U5" s="9" t="s">
        <v>46</v>
      </c>
      <c r="V5" s="8" t="s">
        <v>47</v>
      </c>
      <c r="W5" s="9" t="s">
        <v>48</v>
      </c>
      <c r="X5" s="8">
        <v>12214.0</v>
      </c>
      <c r="Y5" s="9" t="s">
        <v>56</v>
      </c>
      <c r="Z5" s="11" t="s">
        <v>57</v>
      </c>
      <c r="AA5" s="12">
        <v>5.18338926E8</v>
      </c>
      <c r="AB5" s="9" t="s">
        <v>30</v>
      </c>
      <c r="AC5" s="9" t="s">
        <v>51</v>
      </c>
    </row>
    <row r="6" ht="14.25" customHeight="1">
      <c r="A6" s="8" t="s">
        <v>29</v>
      </c>
      <c r="B6" s="9" t="s">
        <v>30</v>
      </c>
      <c r="C6" s="8" t="s">
        <v>31</v>
      </c>
      <c r="D6" s="9" t="s">
        <v>32</v>
      </c>
      <c r="E6" s="9" t="s">
        <v>33</v>
      </c>
      <c r="F6" s="8" t="s">
        <v>34</v>
      </c>
      <c r="G6" s="8" t="s">
        <v>35</v>
      </c>
      <c r="H6" s="9" t="s">
        <v>36</v>
      </c>
      <c r="I6" s="8" t="s">
        <v>37</v>
      </c>
      <c r="J6" s="8" t="s">
        <v>38</v>
      </c>
      <c r="K6" s="9" t="s">
        <v>39</v>
      </c>
      <c r="L6" s="8" t="s">
        <v>40</v>
      </c>
      <c r="M6" s="9" t="s">
        <v>41</v>
      </c>
      <c r="N6" s="8" t="s">
        <v>42</v>
      </c>
      <c r="O6" s="9" t="s">
        <v>43</v>
      </c>
      <c r="P6" s="8" t="s">
        <v>38</v>
      </c>
      <c r="Q6" s="10">
        <v>2.020763640085E12</v>
      </c>
      <c r="R6" s="10">
        <v>2.0211763640001E13</v>
      </c>
      <c r="S6" s="8" t="s">
        <v>44</v>
      </c>
      <c r="T6" s="9" t="s">
        <v>45</v>
      </c>
      <c r="U6" s="9" t="s">
        <v>46</v>
      </c>
      <c r="V6" s="8" t="s">
        <v>47</v>
      </c>
      <c r="W6" s="9" t="s">
        <v>48</v>
      </c>
      <c r="X6" s="8">
        <v>22151.0</v>
      </c>
      <c r="Y6" s="9" t="s">
        <v>58</v>
      </c>
      <c r="Z6" s="11" t="s">
        <v>59</v>
      </c>
      <c r="AA6" s="12">
        <v>1.9629226753E8</v>
      </c>
      <c r="AB6" s="9" t="s">
        <v>30</v>
      </c>
      <c r="AC6" s="9" t="s">
        <v>51</v>
      </c>
    </row>
    <row r="7" ht="14.25" customHeight="1">
      <c r="A7" s="8" t="s">
        <v>29</v>
      </c>
      <c r="B7" s="9" t="s">
        <v>30</v>
      </c>
      <c r="C7" s="8" t="s">
        <v>31</v>
      </c>
      <c r="D7" s="9" t="s">
        <v>32</v>
      </c>
      <c r="E7" s="9" t="s">
        <v>33</v>
      </c>
      <c r="F7" s="8" t="s">
        <v>34</v>
      </c>
      <c r="G7" s="8" t="s">
        <v>35</v>
      </c>
      <c r="H7" s="9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9" t="s">
        <v>41</v>
      </c>
      <c r="N7" s="8" t="s">
        <v>42</v>
      </c>
      <c r="O7" s="9" t="s">
        <v>43</v>
      </c>
      <c r="P7" s="8" t="s">
        <v>38</v>
      </c>
      <c r="Q7" s="10">
        <v>2.020763640085E12</v>
      </c>
      <c r="R7" s="10">
        <v>2.0211763640001E13</v>
      </c>
      <c r="S7" s="8" t="s">
        <v>44</v>
      </c>
      <c r="T7" s="9" t="s">
        <v>45</v>
      </c>
      <c r="U7" s="9" t="s">
        <v>46</v>
      </c>
      <c r="V7" s="8" t="s">
        <v>47</v>
      </c>
      <c r="W7" s="9" t="s">
        <v>48</v>
      </c>
      <c r="X7" s="8">
        <v>22214.0</v>
      </c>
      <c r="Y7" s="9" t="s">
        <v>60</v>
      </c>
      <c r="Z7" s="11" t="s">
        <v>61</v>
      </c>
      <c r="AA7" s="12">
        <v>1.0736531E8</v>
      </c>
      <c r="AB7" s="9" t="s">
        <v>30</v>
      </c>
      <c r="AC7" s="9" t="s">
        <v>51</v>
      </c>
    </row>
    <row r="8" ht="14.25" customHeight="1">
      <c r="A8" s="8" t="s">
        <v>29</v>
      </c>
      <c r="B8" s="9" t="s">
        <v>30</v>
      </c>
      <c r="C8" s="8" t="s">
        <v>31</v>
      </c>
      <c r="D8" s="9" t="s">
        <v>32</v>
      </c>
      <c r="E8" s="9" t="s">
        <v>33</v>
      </c>
      <c r="F8" s="8" t="s">
        <v>34</v>
      </c>
      <c r="G8" s="8" t="s">
        <v>35</v>
      </c>
      <c r="H8" s="9" t="s">
        <v>36</v>
      </c>
      <c r="I8" s="8" t="s">
        <v>37</v>
      </c>
      <c r="J8" s="8" t="s">
        <v>38</v>
      </c>
      <c r="K8" s="9" t="s">
        <v>39</v>
      </c>
      <c r="L8" s="8" t="s">
        <v>40</v>
      </c>
      <c r="M8" s="9" t="s">
        <v>41</v>
      </c>
      <c r="N8" s="8" t="s">
        <v>42</v>
      </c>
      <c r="O8" s="9" t="s">
        <v>43</v>
      </c>
      <c r="P8" s="8" t="s">
        <v>38</v>
      </c>
      <c r="Q8" s="10">
        <v>2.020763640085E12</v>
      </c>
      <c r="R8" s="10">
        <v>2.0211763640001E13</v>
      </c>
      <c r="S8" s="8" t="s">
        <v>44</v>
      </c>
      <c r="T8" s="9" t="s">
        <v>45</v>
      </c>
      <c r="U8" s="9" t="s">
        <v>46</v>
      </c>
      <c r="V8" s="8" t="s">
        <v>62</v>
      </c>
      <c r="W8" s="9" t="s">
        <v>63</v>
      </c>
      <c r="X8" s="8">
        <v>12214.0</v>
      </c>
      <c r="Y8" s="9" t="s">
        <v>56</v>
      </c>
      <c r="Z8" s="11" t="s">
        <v>64</v>
      </c>
      <c r="AA8" s="12">
        <v>3.5455896E9</v>
      </c>
      <c r="AB8" s="9" t="s">
        <v>30</v>
      </c>
      <c r="AC8" s="9" t="s">
        <v>51</v>
      </c>
    </row>
    <row r="9" ht="14.25" customHeight="1">
      <c r="A9" s="8" t="s">
        <v>29</v>
      </c>
      <c r="B9" s="9" t="s">
        <v>30</v>
      </c>
      <c r="C9" s="8" t="s">
        <v>31</v>
      </c>
      <c r="D9" s="9" t="s">
        <v>32</v>
      </c>
      <c r="E9" s="9" t="s">
        <v>33</v>
      </c>
      <c r="F9" s="8" t="s">
        <v>34</v>
      </c>
      <c r="G9" s="8" t="s">
        <v>35</v>
      </c>
      <c r="H9" s="9" t="s">
        <v>36</v>
      </c>
      <c r="I9" s="8" t="s">
        <v>37</v>
      </c>
      <c r="J9" s="8" t="s">
        <v>38</v>
      </c>
      <c r="K9" s="9" t="s">
        <v>39</v>
      </c>
      <c r="L9" s="8" t="s">
        <v>40</v>
      </c>
      <c r="M9" s="9" t="s">
        <v>41</v>
      </c>
      <c r="N9" s="8" t="s">
        <v>42</v>
      </c>
      <c r="O9" s="9" t="s">
        <v>43</v>
      </c>
      <c r="P9" s="8" t="s">
        <v>38</v>
      </c>
      <c r="Q9" s="10">
        <v>2.020763640085E12</v>
      </c>
      <c r="R9" s="10">
        <v>2.0211763640001E13</v>
      </c>
      <c r="S9" s="8" t="s">
        <v>44</v>
      </c>
      <c r="T9" s="9" t="s">
        <v>45</v>
      </c>
      <c r="U9" s="9" t="s">
        <v>46</v>
      </c>
      <c r="V9" s="8" t="s">
        <v>65</v>
      </c>
      <c r="W9" s="9" t="s">
        <v>66</v>
      </c>
      <c r="X9" s="8">
        <v>12143.0</v>
      </c>
      <c r="Y9" s="9" t="s">
        <v>67</v>
      </c>
      <c r="Z9" s="11" t="s">
        <v>68</v>
      </c>
      <c r="AA9" s="12">
        <v>3.36E7</v>
      </c>
      <c r="AB9" s="9" t="s">
        <v>30</v>
      </c>
      <c r="AC9" s="9" t="s">
        <v>51</v>
      </c>
    </row>
    <row r="10" ht="14.25" customHeight="1">
      <c r="A10" s="8" t="s">
        <v>29</v>
      </c>
      <c r="B10" s="9" t="s">
        <v>30</v>
      </c>
      <c r="C10" s="8" t="s">
        <v>31</v>
      </c>
      <c r="D10" s="9" t="s">
        <v>32</v>
      </c>
      <c r="E10" s="9" t="s">
        <v>33</v>
      </c>
      <c r="F10" s="8" t="s">
        <v>34</v>
      </c>
      <c r="G10" s="8" t="s">
        <v>35</v>
      </c>
      <c r="H10" s="9" t="s">
        <v>36</v>
      </c>
      <c r="I10" s="8" t="s">
        <v>37</v>
      </c>
      <c r="J10" s="8" t="s">
        <v>38</v>
      </c>
      <c r="K10" s="9" t="s">
        <v>39</v>
      </c>
      <c r="L10" s="8" t="s">
        <v>40</v>
      </c>
      <c r="M10" s="9" t="s">
        <v>41</v>
      </c>
      <c r="N10" s="8" t="s">
        <v>42</v>
      </c>
      <c r="O10" s="9" t="s">
        <v>43</v>
      </c>
      <c r="P10" s="8" t="s">
        <v>38</v>
      </c>
      <c r="Q10" s="10">
        <v>2.020763640085E12</v>
      </c>
      <c r="R10" s="10">
        <v>2.0211763640001E13</v>
      </c>
      <c r="S10" s="8" t="s">
        <v>44</v>
      </c>
      <c r="T10" s="9" t="s">
        <v>45</v>
      </c>
      <c r="U10" s="9" t="s">
        <v>46</v>
      </c>
      <c r="V10" s="8" t="s">
        <v>65</v>
      </c>
      <c r="W10" s="9" t="s">
        <v>66</v>
      </c>
      <c r="X10" s="8">
        <v>22151.0</v>
      </c>
      <c r="Y10" s="9" t="s">
        <v>58</v>
      </c>
      <c r="Z10" s="11" t="s">
        <v>69</v>
      </c>
      <c r="AA10" s="12">
        <v>8.03E7</v>
      </c>
      <c r="AB10" s="9" t="s">
        <v>30</v>
      </c>
      <c r="AC10" s="9" t="s">
        <v>51</v>
      </c>
    </row>
    <row r="11" ht="14.25" customHeight="1">
      <c r="A11" s="8" t="s">
        <v>29</v>
      </c>
      <c r="B11" s="9" t="s">
        <v>30</v>
      </c>
      <c r="C11" s="8" t="s">
        <v>31</v>
      </c>
      <c r="D11" s="9" t="s">
        <v>32</v>
      </c>
      <c r="E11" s="9" t="s">
        <v>33</v>
      </c>
      <c r="F11" s="8" t="s">
        <v>34</v>
      </c>
      <c r="G11" s="8" t="s">
        <v>35</v>
      </c>
      <c r="H11" s="9" t="s">
        <v>36</v>
      </c>
      <c r="I11" s="8" t="s">
        <v>37</v>
      </c>
      <c r="J11" s="8" t="s">
        <v>38</v>
      </c>
      <c r="K11" s="9" t="s">
        <v>39</v>
      </c>
      <c r="L11" s="8" t="s">
        <v>40</v>
      </c>
      <c r="M11" s="9" t="s">
        <v>41</v>
      </c>
      <c r="N11" s="8" t="s">
        <v>42</v>
      </c>
      <c r="O11" s="9" t="s">
        <v>43</v>
      </c>
      <c r="P11" s="8" t="s">
        <v>38</v>
      </c>
      <c r="Q11" s="10">
        <v>2.020763640085E12</v>
      </c>
      <c r="R11" s="10">
        <v>2.0211763640001E13</v>
      </c>
      <c r="S11" s="8" t="s">
        <v>44</v>
      </c>
      <c r="T11" s="9" t="s">
        <v>45</v>
      </c>
      <c r="U11" s="9" t="s">
        <v>46</v>
      </c>
      <c r="V11" s="8" t="s">
        <v>70</v>
      </c>
      <c r="W11" s="9" t="s">
        <v>71</v>
      </c>
      <c r="X11" s="8">
        <v>12143.0</v>
      </c>
      <c r="Y11" s="9" t="s">
        <v>67</v>
      </c>
      <c r="Z11" s="11" t="s">
        <v>72</v>
      </c>
      <c r="AA11" s="12">
        <v>3.48E7</v>
      </c>
      <c r="AB11" s="9" t="s">
        <v>30</v>
      </c>
      <c r="AC11" s="9" t="s">
        <v>51</v>
      </c>
    </row>
    <row r="12" ht="14.25" customHeight="1">
      <c r="A12" s="8" t="s">
        <v>29</v>
      </c>
      <c r="B12" s="9" t="s">
        <v>30</v>
      </c>
      <c r="C12" s="8" t="s">
        <v>31</v>
      </c>
      <c r="D12" s="9" t="s">
        <v>32</v>
      </c>
      <c r="E12" s="9" t="s">
        <v>33</v>
      </c>
      <c r="F12" s="8" t="s">
        <v>34</v>
      </c>
      <c r="G12" s="8" t="s">
        <v>35</v>
      </c>
      <c r="H12" s="9" t="s">
        <v>36</v>
      </c>
      <c r="I12" s="8" t="s">
        <v>37</v>
      </c>
      <c r="J12" s="8" t="s">
        <v>38</v>
      </c>
      <c r="K12" s="9" t="s">
        <v>39</v>
      </c>
      <c r="L12" s="8" t="s">
        <v>40</v>
      </c>
      <c r="M12" s="9" t="s">
        <v>41</v>
      </c>
      <c r="N12" s="8" t="s">
        <v>42</v>
      </c>
      <c r="O12" s="9" t="s">
        <v>43</v>
      </c>
      <c r="P12" s="8" t="s">
        <v>38</v>
      </c>
      <c r="Q12" s="10">
        <v>2.020763640085E12</v>
      </c>
      <c r="R12" s="10">
        <v>2.0211763640001E13</v>
      </c>
      <c r="S12" s="8" t="s">
        <v>44</v>
      </c>
      <c r="T12" s="9" t="s">
        <v>45</v>
      </c>
      <c r="U12" s="9" t="s">
        <v>46</v>
      </c>
      <c r="V12" s="8" t="s">
        <v>70</v>
      </c>
      <c r="W12" s="9" t="s">
        <v>71</v>
      </c>
      <c r="X12" s="8">
        <v>22151.0</v>
      </c>
      <c r="Y12" s="9" t="s">
        <v>58</v>
      </c>
      <c r="Z12" s="11" t="s">
        <v>73</v>
      </c>
      <c r="AA12" s="12">
        <v>9.75E7</v>
      </c>
      <c r="AB12" s="9" t="s">
        <v>30</v>
      </c>
      <c r="AC12" s="9" t="s">
        <v>51</v>
      </c>
    </row>
    <row r="13" ht="14.25" customHeight="1">
      <c r="A13" s="8" t="s">
        <v>29</v>
      </c>
      <c r="B13" s="9" t="s">
        <v>30</v>
      </c>
      <c r="C13" s="8" t="s">
        <v>31</v>
      </c>
      <c r="D13" s="9" t="s">
        <v>32</v>
      </c>
      <c r="E13" s="9" t="s">
        <v>33</v>
      </c>
      <c r="F13" s="8" t="s">
        <v>34</v>
      </c>
      <c r="G13" s="8" t="s">
        <v>35</v>
      </c>
      <c r="H13" s="9" t="s">
        <v>36</v>
      </c>
      <c r="I13" s="8" t="s">
        <v>37</v>
      </c>
      <c r="J13" s="8" t="s">
        <v>38</v>
      </c>
      <c r="K13" s="9" t="s">
        <v>39</v>
      </c>
      <c r="L13" s="8" t="s">
        <v>40</v>
      </c>
      <c r="M13" s="9" t="s">
        <v>41</v>
      </c>
      <c r="N13" s="8" t="s">
        <v>74</v>
      </c>
      <c r="O13" s="9" t="s">
        <v>75</v>
      </c>
      <c r="P13" s="8" t="s">
        <v>76</v>
      </c>
      <c r="Q13" s="10">
        <v>2.020763640084E12</v>
      </c>
      <c r="R13" s="10">
        <v>2.0211763640002E13</v>
      </c>
      <c r="S13" s="8" t="s">
        <v>77</v>
      </c>
      <c r="T13" s="9" t="s">
        <v>78</v>
      </c>
      <c r="U13" s="9" t="s">
        <v>79</v>
      </c>
      <c r="V13" s="8" t="s">
        <v>47</v>
      </c>
      <c r="W13" s="9" t="s">
        <v>80</v>
      </c>
      <c r="X13" s="8">
        <v>11101.0</v>
      </c>
      <c r="Y13" s="9" t="s">
        <v>49</v>
      </c>
      <c r="Z13" s="11" t="s">
        <v>81</v>
      </c>
      <c r="AA13" s="12">
        <v>4.95955474E8</v>
      </c>
      <c r="AB13" s="9" t="s">
        <v>30</v>
      </c>
      <c r="AC13" s="9" t="s">
        <v>51</v>
      </c>
    </row>
    <row r="14" ht="14.25" customHeight="1">
      <c r="A14" s="8" t="s">
        <v>29</v>
      </c>
      <c r="B14" s="9" t="s">
        <v>30</v>
      </c>
      <c r="C14" s="8" t="s">
        <v>31</v>
      </c>
      <c r="D14" s="9" t="s">
        <v>32</v>
      </c>
      <c r="E14" s="9" t="s">
        <v>33</v>
      </c>
      <c r="F14" s="8" t="s">
        <v>34</v>
      </c>
      <c r="G14" s="8" t="s">
        <v>35</v>
      </c>
      <c r="H14" s="9" t="s">
        <v>36</v>
      </c>
      <c r="I14" s="8" t="s">
        <v>37</v>
      </c>
      <c r="J14" s="8" t="s">
        <v>38</v>
      </c>
      <c r="K14" s="9" t="s">
        <v>39</v>
      </c>
      <c r="L14" s="8" t="s">
        <v>40</v>
      </c>
      <c r="M14" s="9" t="s">
        <v>41</v>
      </c>
      <c r="N14" s="8" t="s">
        <v>74</v>
      </c>
      <c r="O14" s="9" t="s">
        <v>75</v>
      </c>
      <c r="P14" s="8" t="s">
        <v>76</v>
      </c>
      <c r="Q14" s="10">
        <v>2.020763640084E12</v>
      </c>
      <c r="R14" s="10">
        <v>2.0211763640002E13</v>
      </c>
      <c r="S14" s="8" t="s">
        <v>77</v>
      </c>
      <c r="T14" s="9" t="s">
        <v>78</v>
      </c>
      <c r="U14" s="9" t="s">
        <v>79</v>
      </c>
      <c r="V14" s="8" t="s">
        <v>47</v>
      </c>
      <c r="W14" s="9" t="s">
        <v>80</v>
      </c>
      <c r="X14" s="8">
        <v>12113.0</v>
      </c>
      <c r="Y14" s="9" t="s">
        <v>52</v>
      </c>
      <c r="Z14" s="11" t="s">
        <v>82</v>
      </c>
      <c r="AA14" s="12">
        <v>3.30693783E8</v>
      </c>
      <c r="AB14" s="9" t="s">
        <v>30</v>
      </c>
      <c r="AC14" s="9" t="s">
        <v>51</v>
      </c>
    </row>
    <row r="15" ht="14.25" customHeight="1">
      <c r="A15" s="8" t="s">
        <v>29</v>
      </c>
      <c r="B15" s="9" t="s">
        <v>30</v>
      </c>
      <c r="C15" s="8" t="s">
        <v>31</v>
      </c>
      <c r="D15" s="9" t="s">
        <v>32</v>
      </c>
      <c r="E15" s="9" t="s">
        <v>33</v>
      </c>
      <c r="F15" s="8" t="s">
        <v>34</v>
      </c>
      <c r="G15" s="8" t="s">
        <v>35</v>
      </c>
      <c r="H15" s="9" t="s">
        <v>36</v>
      </c>
      <c r="I15" s="8" t="s">
        <v>37</v>
      </c>
      <c r="J15" s="8" t="s">
        <v>38</v>
      </c>
      <c r="K15" s="9" t="s">
        <v>39</v>
      </c>
      <c r="L15" s="8" t="s">
        <v>40</v>
      </c>
      <c r="M15" s="9" t="s">
        <v>41</v>
      </c>
      <c r="N15" s="8" t="s">
        <v>74</v>
      </c>
      <c r="O15" s="9" t="s">
        <v>75</v>
      </c>
      <c r="P15" s="8" t="s">
        <v>76</v>
      </c>
      <c r="Q15" s="10">
        <v>2.020763640084E12</v>
      </c>
      <c r="R15" s="10">
        <v>2.0211763640002E13</v>
      </c>
      <c r="S15" s="8" t="s">
        <v>77</v>
      </c>
      <c r="T15" s="9" t="s">
        <v>78</v>
      </c>
      <c r="U15" s="9" t="s">
        <v>79</v>
      </c>
      <c r="V15" s="8" t="s">
        <v>47</v>
      </c>
      <c r="W15" s="9" t="s">
        <v>80</v>
      </c>
      <c r="X15" s="8">
        <v>12143.0</v>
      </c>
      <c r="Y15" s="9" t="s">
        <v>67</v>
      </c>
      <c r="Z15" s="11" t="s">
        <v>83</v>
      </c>
      <c r="AA15" s="12">
        <v>3.129376753E8</v>
      </c>
      <c r="AB15" s="9" t="s">
        <v>30</v>
      </c>
      <c r="AC15" s="9" t="s">
        <v>51</v>
      </c>
    </row>
    <row r="16" ht="14.25" customHeight="1">
      <c r="A16" s="8" t="s">
        <v>29</v>
      </c>
      <c r="B16" s="9" t="s">
        <v>30</v>
      </c>
      <c r="C16" s="8" t="s">
        <v>31</v>
      </c>
      <c r="D16" s="9" t="s">
        <v>32</v>
      </c>
      <c r="E16" s="9" t="s">
        <v>33</v>
      </c>
      <c r="F16" s="8" t="s">
        <v>34</v>
      </c>
      <c r="G16" s="8" t="s">
        <v>35</v>
      </c>
      <c r="H16" s="9" t="s">
        <v>36</v>
      </c>
      <c r="I16" s="8" t="s">
        <v>37</v>
      </c>
      <c r="J16" s="8" t="s">
        <v>38</v>
      </c>
      <c r="K16" s="9" t="s">
        <v>39</v>
      </c>
      <c r="L16" s="8" t="s">
        <v>40</v>
      </c>
      <c r="M16" s="9" t="s">
        <v>41</v>
      </c>
      <c r="N16" s="8" t="s">
        <v>74</v>
      </c>
      <c r="O16" s="9" t="s">
        <v>75</v>
      </c>
      <c r="P16" s="8" t="s">
        <v>76</v>
      </c>
      <c r="Q16" s="10">
        <v>2.020763640084E12</v>
      </c>
      <c r="R16" s="10">
        <v>2.0211763640002E13</v>
      </c>
      <c r="S16" s="8" t="s">
        <v>77</v>
      </c>
      <c r="T16" s="9" t="s">
        <v>78</v>
      </c>
      <c r="U16" s="9" t="s">
        <v>79</v>
      </c>
      <c r="V16" s="8" t="s">
        <v>62</v>
      </c>
      <c r="W16" s="9" t="s">
        <v>84</v>
      </c>
      <c r="X16" s="8">
        <v>12143.0</v>
      </c>
      <c r="Y16" s="9" t="s">
        <v>67</v>
      </c>
      <c r="Z16" s="11" t="s">
        <v>85</v>
      </c>
      <c r="AA16" s="12">
        <v>1.0E7</v>
      </c>
      <c r="AB16" s="9" t="s">
        <v>30</v>
      </c>
      <c r="AC16" s="9" t="s">
        <v>51</v>
      </c>
    </row>
    <row r="17" ht="14.25" customHeight="1">
      <c r="A17" s="8" t="s">
        <v>86</v>
      </c>
      <c r="B17" s="9" t="s">
        <v>87</v>
      </c>
      <c r="C17" s="8" t="s">
        <v>88</v>
      </c>
      <c r="D17" s="9" t="s">
        <v>89</v>
      </c>
      <c r="E17" s="9" t="s">
        <v>33</v>
      </c>
      <c r="F17" s="8" t="s">
        <v>90</v>
      </c>
      <c r="G17" s="8" t="s">
        <v>91</v>
      </c>
      <c r="H17" s="9" t="s">
        <v>92</v>
      </c>
      <c r="I17" s="8" t="s">
        <v>93</v>
      </c>
      <c r="J17" s="8" t="s">
        <v>94</v>
      </c>
      <c r="K17" s="9" t="s">
        <v>95</v>
      </c>
      <c r="L17" s="8" t="s">
        <v>96</v>
      </c>
      <c r="M17" s="9" t="s">
        <v>97</v>
      </c>
      <c r="N17" s="8" t="s">
        <v>98</v>
      </c>
      <c r="O17" s="9" t="s">
        <v>99</v>
      </c>
      <c r="P17" s="8" t="s">
        <v>100</v>
      </c>
      <c r="Q17" s="10">
        <v>2.020763640075E12</v>
      </c>
      <c r="R17" s="10">
        <v>2.0211763640003E13</v>
      </c>
      <c r="S17" s="8" t="s">
        <v>101</v>
      </c>
      <c r="T17" s="9" t="s">
        <v>102</v>
      </c>
      <c r="U17" s="9" t="s">
        <v>103</v>
      </c>
      <c r="V17" s="8" t="s">
        <v>47</v>
      </c>
      <c r="W17" s="9" t="s">
        <v>104</v>
      </c>
      <c r="X17" s="8">
        <v>11101.0</v>
      </c>
      <c r="Y17" s="9" t="s">
        <v>49</v>
      </c>
      <c r="Z17" s="11" t="s">
        <v>105</v>
      </c>
      <c r="AA17" s="12">
        <v>2.05560704E7</v>
      </c>
      <c r="AB17" s="9" t="s">
        <v>106</v>
      </c>
      <c r="AC17" s="9" t="s">
        <v>107</v>
      </c>
    </row>
    <row r="18" ht="14.25" customHeight="1">
      <c r="A18" s="8" t="s">
        <v>86</v>
      </c>
      <c r="B18" s="9" t="s">
        <v>87</v>
      </c>
      <c r="C18" s="8" t="s">
        <v>88</v>
      </c>
      <c r="D18" s="9" t="s">
        <v>89</v>
      </c>
      <c r="E18" s="9" t="s">
        <v>33</v>
      </c>
      <c r="F18" s="8" t="s">
        <v>90</v>
      </c>
      <c r="G18" s="8" t="s">
        <v>91</v>
      </c>
      <c r="H18" s="9" t="s">
        <v>92</v>
      </c>
      <c r="I18" s="8" t="s">
        <v>93</v>
      </c>
      <c r="J18" s="8" t="s">
        <v>94</v>
      </c>
      <c r="K18" s="9" t="s">
        <v>95</v>
      </c>
      <c r="L18" s="8" t="s">
        <v>96</v>
      </c>
      <c r="M18" s="9" t="s">
        <v>97</v>
      </c>
      <c r="N18" s="8" t="s">
        <v>98</v>
      </c>
      <c r="O18" s="9" t="s">
        <v>99</v>
      </c>
      <c r="P18" s="8" t="s">
        <v>100</v>
      </c>
      <c r="Q18" s="10">
        <v>2.020763640075E12</v>
      </c>
      <c r="R18" s="10">
        <v>2.0211763640003E13</v>
      </c>
      <c r="S18" s="8" t="s">
        <v>101</v>
      </c>
      <c r="T18" s="9" t="s">
        <v>102</v>
      </c>
      <c r="U18" s="9" t="s">
        <v>103</v>
      </c>
      <c r="V18" s="8" t="s">
        <v>47</v>
      </c>
      <c r="W18" s="9" t="s">
        <v>104</v>
      </c>
      <c r="X18" s="8">
        <v>12143.0</v>
      </c>
      <c r="Y18" s="9" t="s">
        <v>67</v>
      </c>
      <c r="Z18" s="11" t="s">
        <v>108</v>
      </c>
      <c r="AA18" s="12">
        <v>2.092932019E8</v>
      </c>
      <c r="AB18" s="9" t="s">
        <v>106</v>
      </c>
      <c r="AC18" s="9" t="s">
        <v>107</v>
      </c>
    </row>
    <row r="19" ht="14.25" customHeight="1">
      <c r="A19" s="8" t="s">
        <v>86</v>
      </c>
      <c r="B19" s="9" t="s">
        <v>87</v>
      </c>
      <c r="C19" s="8" t="s">
        <v>88</v>
      </c>
      <c r="D19" s="9" t="s">
        <v>89</v>
      </c>
      <c r="E19" s="9" t="s">
        <v>33</v>
      </c>
      <c r="F19" s="8" t="s">
        <v>90</v>
      </c>
      <c r="G19" s="8" t="s">
        <v>91</v>
      </c>
      <c r="H19" s="9" t="s">
        <v>92</v>
      </c>
      <c r="I19" s="8" t="s">
        <v>109</v>
      </c>
      <c r="J19" s="8" t="s">
        <v>110</v>
      </c>
      <c r="K19" s="9" t="s">
        <v>111</v>
      </c>
      <c r="L19" s="8" t="s">
        <v>96</v>
      </c>
      <c r="M19" s="9" t="s">
        <v>97</v>
      </c>
      <c r="N19" s="8" t="s">
        <v>112</v>
      </c>
      <c r="O19" s="9" t="s">
        <v>113</v>
      </c>
      <c r="P19" s="8" t="s">
        <v>114</v>
      </c>
      <c r="Q19" s="10">
        <v>2.020763640075E12</v>
      </c>
      <c r="R19" s="10">
        <v>2.0211763640003E13</v>
      </c>
      <c r="S19" s="8" t="s">
        <v>101</v>
      </c>
      <c r="T19" s="9" t="s">
        <v>102</v>
      </c>
      <c r="U19" s="9" t="s">
        <v>103</v>
      </c>
      <c r="V19" s="8" t="s">
        <v>62</v>
      </c>
      <c r="W19" s="9" t="s">
        <v>115</v>
      </c>
      <c r="X19" s="8">
        <v>11101.0</v>
      </c>
      <c r="Y19" s="9" t="s">
        <v>49</v>
      </c>
      <c r="Z19" s="11" t="s">
        <v>116</v>
      </c>
      <c r="AA19" s="12">
        <v>0.0</v>
      </c>
      <c r="AB19" s="9" t="s">
        <v>106</v>
      </c>
      <c r="AC19" s="9" t="s">
        <v>107</v>
      </c>
    </row>
    <row r="20" ht="14.25" customHeight="1">
      <c r="A20" s="8" t="s">
        <v>86</v>
      </c>
      <c r="B20" s="9" t="s">
        <v>87</v>
      </c>
      <c r="C20" s="8" t="s">
        <v>88</v>
      </c>
      <c r="D20" s="9" t="s">
        <v>89</v>
      </c>
      <c r="E20" s="9" t="s">
        <v>33</v>
      </c>
      <c r="F20" s="8" t="s">
        <v>90</v>
      </c>
      <c r="G20" s="8" t="s">
        <v>91</v>
      </c>
      <c r="H20" s="9" t="s">
        <v>92</v>
      </c>
      <c r="I20" s="8" t="s">
        <v>109</v>
      </c>
      <c r="J20" s="8" t="s">
        <v>110</v>
      </c>
      <c r="K20" s="9" t="s">
        <v>111</v>
      </c>
      <c r="L20" s="8" t="s">
        <v>96</v>
      </c>
      <c r="M20" s="9" t="s">
        <v>97</v>
      </c>
      <c r="N20" s="8" t="s">
        <v>112</v>
      </c>
      <c r="O20" s="9" t="s">
        <v>113</v>
      </c>
      <c r="P20" s="8" t="s">
        <v>114</v>
      </c>
      <c r="Q20" s="10">
        <v>2.020763640075E12</v>
      </c>
      <c r="R20" s="10">
        <v>2.0211763640003E13</v>
      </c>
      <c r="S20" s="8" t="s">
        <v>101</v>
      </c>
      <c r="T20" s="9" t="s">
        <v>102</v>
      </c>
      <c r="U20" s="9" t="s">
        <v>103</v>
      </c>
      <c r="V20" s="8" t="s">
        <v>62</v>
      </c>
      <c r="W20" s="9" t="s">
        <v>115</v>
      </c>
      <c r="X20" s="8">
        <v>12143.0</v>
      </c>
      <c r="Y20" s="9" t="s">
        <v>67</v>
      </c>
      <c r="Z20" s="11" t="s">
        <v>117</v>
      </c>
      <c r="AA20" s="12">
        <v>4.2245724E7</v>
      </c>
      <c r="AB20" s="9" t="s">
        <v>106</v>
      </c>
      <c r="AC20" s="9" t="s">
        <v>107</v>
      </c>
    </row>
    <row r="21" ht="14.25" customHeight="1">
      <c r="A21" s="8" t="s">
        <v>86</v>
      </c>
      <c r="B21" s="9" t="s">
        <v>87</v>
      </c>
      <c r="C21" s="8" t="s">
        <v>88</v>
      </c>
      <c r="D21" s="9" t="s">
        <v>89</v>
      </c>
      <c r="E21" s="9" t="s">
        <v>33</v>
      </c>
      <c r="F21" s="8" t="s">
        <v>90</v>
      </c>
      <c r="G21" s="8" t="s">
        <v>91</v>
      </c>
      <c r="H21" s="9" t="s">
        <v>92</v>
      </c>
      <c r="I21" s="8" t="s">
        <v>118</v>
      </c>
      <c r="J21" s="8" t="s">
        <v>119</v>
      </c>
      <c r="K21" s="9" t="s">
        <v>120</v>
      </c>
      <c r="L21" s="8" t="s">
        <v>96</v>
      </c>
      <c r="M21" s="9" t="s">
        <v>97</v>
      </c>
      <c r="N21" s="8" t="s">
        <v>121</v>
      </c>
      <c r="O21" s="9" t="s">
        <v>122</v>
      </c>
      <c r="P21" s="8" t="s">
        <v>123</v>
      </c>
      <c r="Q21" s="10">
        <v>2.020763640075E12</v>
      </c>
      <c r="R21" s="10">
        <v>2.0211763640003E13</v>
      </c>
      <c r="S21" s="8" t="s">
        <v>101</v>
      </c>
      <c r="T21" s="9" t="s">
        <v>102</v>
      </c>
      <c r="U21" s="9" t="s">
        <v>103</v>
      </c>
      <c r="V21" s="8" t="s">
        <v>65</v>
      </c>
      <c r="W21" s="9" t="s">
        <v>124</v>
      </c>
      <c r="X21" s="8">
        <v>12143.0</v>
      </c>
      <c r="Y21" s="9" t="s">
        <v>67</v>
      </c>
      <c r="Z21" s="11" t="s">
        <v>125</v>
      </c>
      <c r="AA21" s="12">
        <v>4.96E7</v>
      </c>
      <c r="AB21" s="9" t="s">
        <v>106</v>
      </c>
      <c r="AC21" s="9" t="s">
        <v>107</v>
      </c>
    </row>
    <row r="22" ht="14.25" customHeight="1">
      <c r="A22" s="8" t="s">
        <v>86</v>
      </c>
      <c r="B22" s="9" t="s">
        <v>87</v>
      </c>
      <c r="C22" s="8" t="s">
        <v>88</v>
      </c>
      <c r="D22" s="9" t="s">
        <v>89</v>
      </c>
      <c r="E22" s="9" t="s">
        <v>33</v>
      </c>
      <c r="F22" s="8" t="s">
        <v>90</v>
      </c>
      <c r="G22" s="8" t="s">
        <v>91</v>
      </c>
      <c r="H22" s="9" t="s">
        <v>92</v>
      </c>
      <c r="I22" s="8" t="s">
        <v>109</v>
      </c>
      <c r="J22" s="8" t="s">
        <v>110</v>
      </c>
      <c r="K22" s="9" t="s">
        <v>111</v>
      </c>
      <c r="L22" s="8" t="s">
        <v>96</v>
      </c>
      <c r="M22" s="9" t="s">
        <v>97</v>
      </c>
      <c r="N22" s="8" t="s">
        <v>126</v>
      </c>
      <c r="O22" s="9" t="s">
        <v>127</v>
      </c>
      <c r="P22" s="8" t="s">
        <v>128</v>
      </c>
      <c r="Q22" s="10">
        <v>2.020763640075E12</v>
      </c>
      <c r="R22" s="10">
        <v>2.0211763640003E13</v>
      </c>
      <c r="S22" s="8" t="s">
        <v>101</v>
      </c>
      <c r="T22" s="9" t="s">
        <v>102</v>
      </c>
      <c r="U22" s="9" t="s">
        <v>103</v>
      </c>
      <c r="V22" s="8" t="s">
        <v>70</v>
      </c>
      <c r="W22" s="9" t="s">
        <v>129</v>
      </c>
      <c r="X22" s="8">
        <v>12143.0</v>
      </c>
      <c r="Y22" s="9" t="s">
        <v>67</v>
      </c>
      <c r="Z22" s="11" t="s">
        <v>130</v>
      </c>
      <c r="AA22" s="13" t="str">
        <f>55000000+49900000</f>
        <v> $  104,900,000 </v>
      </c>
      <c r="AB22" s="9" t="s">
        <v>106</v>
      </c>
      <c r="AC22" s="9" t="s">
        <v>107</v>
      </c>
    </row>
    <row r="23" ht="14.25" customHeight="1">
      <c r="A23" s="8" t="s">
        <v>86</v>
      </c>
      <c r="B23" s="9" t="s">
        <v>87</v>
      </c>
      <c r="C23" s="8" t="s">
        <v>131</v>
      </c>
      <c r="D23" s="9" t="s">
        <v>89</v>
      </c>
      <c r="E23" s="9" t="s">
        <v>33</v>
      </c>
      <c r="F23" s="8" t="s">
        <v>132</v>
      </c>
      <c r="G23" s="8" t="s">
        <v>133</v>
      </c>
      <c r="H23" s="9" t="s">
        <v>134</v>
      </c>
      <c r="I23" s="8" t="s">
        <v>135</v>
      </c>
      <c r="J23" s="8" t="s">
        <v>136</v>
      </c>
      <c r="K23" s="9" t="s">
        <v>137</v>
      </c>
      <c r="L23" s="8" t="s">
        <v>138</v>
      </c>
      <c r="M23" s="9" t="s">
        <v>97</v>
      </c>
      <c r="N23" s="8" t="s">
        <v>139</v>
      </c>
      <c r="O23" s="9" t="s">
        <v>140</v>
      </c>
      <c r="P23" s="8" t="s">
        <v>141</v>
      </c>
      <c r="Q23" s="10">
        <v>2.020763640075E12</v>
      </c>
      <c r="R23" s="10">
        <v>2.0211763640003E13</v>
      </c>
      <c r="S23" s="8" t="s">
        <v>101</v>
      </c>
      <c r="T23" s="9" t="s">
        <v>102</v>
      </c>
      <c r="U23" s="9" t="s">
        <v>103</v>
      </c>
      <c r="V23" s="8" t="s">
        <v>142</v>
      </c>
      <c r="W23" s="9" t="s">
        <v>143</v>
      </c>
      <c r="X23" s="8">
        <v>12143.0</v>
      </c>
      <c r="Y23" s="9" t="s">
        <v>67</v>
      </c>
      <c r="Z23" s="11" t="s">
        <v>144</v>
      </c>
      <c r="AA23" s="12">
        <v>1.0E7</v>
      </c>
      <c r="AB23" s="9" t="s">
        <v>106</v>
      </c>
      <c r="AC23" s="9" t="s">
        <v>107</v>
      </c>
    </row>
    <row r="24" ht="14.25" customHeight="1">
      <c r="A24" s="8" t="s">
        <v>86</v>
      </c>
      <c r="B24" s="9" t="s">
        <v>87</v>
      </c>
      <c r="C24" s="8" t="s">
        <v>145</v>
      </c>
      <c r="D24" s="9" t="s">
        <v>89</v>
      </c>
      <c r="E24" s="9" t="s">
        <v>33</v>
      </c>
      <c r="F24" s="8" t="s">
        <v>132</v>
      </c>
      <c r="G24" s="8" t="s">
        <v>133</v>
      </c>
      <c r="H24" s="9" t="s">
        <v>134</v>
      </c>
      <c r="I24" s="8" t="s">
        <v>146</v>
      </c>
      <c r="J24" s="8" t="s">
        <v>110</v>
      </c>
      <c r="K24" s="9" t="s">
        <v>147</v>
      </c>
      <c r="L24" s="8" t="s">
        <v>138</v>
      </c>
      <c r="M24" s="9" t="s">
        <v>97</v>
      </c>
      <c r="N24" s="8" t="s">
        <v>148</v>
      </c>
      <c r="O24" s="9" t="s">
        <v>149</v>
      </c>
      <c r="P24" s="8" t="s">
        <v>141</v>
      </c>
      <c r="Q24" s="10">
        <v>2.020763640075E12</v>
      </c>
      <c r="R24" s="10">
        <v>2.0211763640003E13</v>
      </c>
      <c r="S24" s="8" t="s">
        <v>101</v>
      </c>
      <c r="T24" s="9" t="s">
        <v>102</v>
      </c>
      <c r="U24" s="9" t="s">
        <v>103</v>
      </c>
      <c r="V24" s="8" t="s">
        <v>150</v>
      </c>
      <c r="W24" s="9" t="s">
        <v>151</v>
      </c>
      <c r="X24" s="8">
        <v>12143.0</v>
      </c>
      <c r="Y24" s="9" t="s">
        <v>67</v>
      </c>
      <c r="Z24" s="11" t="s">
        <v>152</v>
      </c>
      <c r="AA24" s="12">
        <v>1.0E7</v>
      </c>
      <c r="AB24" s="9" t="s">
        <v>106</v>
      </c>
      <c r="AC24" s="9" t="s">
        <v>107</v>
      </c>
    </row>
    <row r="25" ht="14.25" customHeight="1">
      <c r="A25" s="8" t="s">
        <v>153</v>
      </c>
      <c r="B25" s="9" t="s">
        <v>154</v>
      </c>
      <c r="C25" s="8" t="s">
        <v>155</v>
      </c>
      <c r="D25" s="9" t="s">
        <v>156</v>
      </c>
      <c r="E25" s="9" t="s">
        <v>157</v>
      </c>
      <c r="F25" s="8" t="s">
        <v>158</v>
      </c>
      <c r="G25" s="8" t="s">
        <v>158</v>
      </c>
      <c r="H25" s="9" t="s">
        <v>159</v>
      </c>
      <c r="I25" s="8" t="s">
        <v>160</v>
      </c>
      <c r="J25" s="8" t="s">
        <v>38</v>
      </c>
      <c r="K25" s="9" t="s">
        <v>161</v>
      </c>
      <c r="L25" s="8" t="s">
        <v>162</v>
      </c>
      <c r="M25" s="9" t="s">
        <v>163</v>
      </c>
      <c r="N25" s="8" t="s">
        <v>164</v>
      </c>
      <c r="O25" s="9" t="s">
        <v>165</v>
      </c>
      <c r="P25" s="8" t="s">
        <v>94</v>
      </c>
      <c r="Q25" s="10">
        <v>2.020763640135E12</v>
      </c>
      <c r="R25" s="10">
        <v>2.0211763640004E13</v>
      </c>
      <c r="S25" s="8" t="s">
        <v>166</v>
      </c>
      <c r="T25" s="9" t="s">
        <v>167</v>
      </c>
      <c r="U25" s="9" t="s">
        <v>168</v>
      </c>
      <c r="V25" s="8" t="s">
        <v>47</v>
      </c>
      <c r="W25" s="9" t="s">
        <v>169</v>
      </c>
      <c r="X25" s="8">
        <v>12143.0</v>
      </c>
      <c r="Y25" s="9" t="s">
        <v>67</v>
      </c>
      <c r="Z25" s="11" t="s">
        <v>170</v>
      </c>
      <c r="AA25" s="12">
        <v>2.0E7</v>
      </c>
      <c r="AB25" s="9" t="s">
        <v>171</v>
      </c>
      <c r="AC25" s="9" t="s">
        <v>172</v>
      </c>
    </row>
    <row r="26" ht="14.25" customHeight="1">
      <c r="A26" s="8" t="s">
        <v>153</v>
      </c>
      <c r="B26" s="9" t="s">
        <v>154</v>
      </c>
      <c r="C26" s="8" t="s">
        <v>155</v>
      </c>
      <c r="D26" s="9" t="s">
        <v>156</v>
      </c>
      <c r="E26" s="9" t="s">
        <v>157</v>
      </c>
      <c r="F26" s="8" t="s">
        <v>158</v>
      </c>
      <c r="G26" s="8" t="s">
        <v>158</v>
      </c>
      <c r="H26" s="9" t="s">
        <v>159</v>
      </c>
      <c r="I26" s="8" t="s">
        <v>173</v>
      </c>
      <c r="J26" s="8" t="s">
        <v>94</v>
      </c>
      <c r="K26" s="9" t="s">
        <v>174</v>
      </c>
      <c r="L26" s="8" t="s">
        <v>162</v>
      </c>
      <c r="M26" s="9" t="s">
        <v>163</v>
      </c>
      <c r="N26" s="8" t="s">
        <v>175</v>
      </c>
      <c r="O26" s="9" t="s">
        <v>176</v>
      </c>
      <c r="P26" s="8" t="s">
        <v>94</v>
      </c>
      <c r="Q26" s="10">
        <v>2.020763640135E12</v>
      </c>
      <c r="R26" s="10">
        <v>2.0211763640004E13</v>
      </c>
      <c r="S26" s="8" t="s">
        <v>166</v>
      </c>
      <c r="T26" s="9" t="s">
        <v>167</v>
      </c>
      <c r="U26" s="9" t="s">
        <v>168</v>
      </c>
      <c r="V26" s="8" t="s">
        <v>62</v>
      </c>
      <c r="W26" s="9" t="s">
        <v>177</v>
      </c>
      <c r="X26" s="8">
        <v>12143.0</v>
      </c>
      <c r="Y26" s="9" t="s">
        <v>67</v>
      </c>
      <c r="Z26" s="11" t="s">
        <v>178</v>
      </c>
      <c r="AA26" s="12">
        <v>1.0E7</v>
      </c>
      <c r="AB26" s="9" t="s">
        <v>171</v>
      </c>
      <c r="AC26" s="9" t="s">
        <v>172</v>
      </c>
    </row>
    <row r="27" ht="14.25" customHeight="1">
      <c r="A27" s="8" t="s">
        <v>153</v>
      </c>
      <c r="B27" s="9" t="s">
        <v>154</v>
      </c>
      <c r="C27" s="8" t="s">
        <v>155</v>
      </c>
      <c r="D27" s="9" t="s">
        <v>156</v>
      </c>
      <c r="E27" s="9" t="s">
        <v>157</v>
      </c>
      <c r="F27" s="8" t="s">
        <v>158</v>
      </c>
      <c r="G27" s="8" t="s">
        <v>158</v>
      </c>
      <c r="H27" s="9" t="s">
        <v>159</v>
      </c>
      <c r="I27" s="8" t="s">
        <v>179</v>
      </c>
      <c r="J27" s="8" t="s">
        <v>119</v>
      </c>
      <c r="K27" s="9" t="s">
        <v>180</v>
      </c>
      <c r="L27" s="8" t="s">
        <v>162</v>
      </c>
      <c r="M27" s="9" t="s">
        <v>163</v>
      </c>
      <c r="N27" s="8" t="s">
        <v>181</v>
      </c>
      <c r="O27" s="9" t="s">
        <v>182</v>
      </c>
      <c r="P27" s="8" t="s">
        <v>183</v>
      </c>
      <c r="Q27" s="10">
        <v>2.020763640135E12</v>
      </c>
      <c r="R27" s="10">
        <v>2.0211763640004E13</v>
      </c>
      <c r="S27" s="8" t="s">
        <v>166</v>
      </c>
      <c r="T27" s="9" t="s">
        <v>167</v>
      </c>
      <c r="U27" s="9" t="s">
        <v>168</v>
      </c>
      <c r="V27" s="8" t="s">
        <v>65</v>
      </c>
      <c r="W27" s="9" t="s">
        <v>184</v>
      </c>
      <c r="X27" s="8">
        <v>12143.0</v>
      </c>
      <c r="Y27" s="9" t="s">
        <v>67</v>
      </c>
      <c r="Z27" s="11" t="s">
        <v>185</v>
      </c>
      <c r="AA27" s="12">
        <v>1.8E7</v>
      </c>
      <c r="AB27" s="9" t="s">
        <v>171</v>
      </c>
      <c r="AC27" s="9" t="s">
        <v>172</v>
      </c>
    </row>
    <row r="28" ht="14.25" customHeight="1">
      <c r="A28" s="8" t="s">
        <v>153</v>
      </c>
      <c r="B28" s="9" t="s">
        <v>154</v>
      </c>
      <c r="C28" s="8" t="s">
        <v>155</v>
      </c>
      <c r="D28" s="9" t="s">
        <v>156</v>
      </c>
      <c r="E28" s="9" t="s">
        <v>157</v>
      </c>
      <c r="F28" s="8" t="s">
        <v>158</v>
      </c>
      <c r="G28" s="8" t="s">
        <v>158</v>
      </c>
      <c r="H28" s="9" t="s">
        <v>159</v>
      </c>
      <c r="I28" s="8" t="s">
        <v>179</v>
      </c>
      <c r="J28" s="8" t="s">
        <v>119</v>
      </c>
      <c r="K28" s="9" t="s">
        <v>180</v>
      </c>
      <c r="L28" s="8" t="s">
        <v>162</v>
      </c>
      <c r="M28" s="9" t="s">
        <v>163</v>
      </c>
      <c r="N28" s="8" t="s">
        <v>181</v>
      </c>
      <c r="O28" s="9" t="s">
        <v>182</v>
      </c>
      <c r="P28" s="8" t="s">
        <v>183</v>
      </c>
      <c r="Q28" s="10">
        <v>2.020763640135E12</v>
      </c>
      <c r="R28" s="10">
        <v>2.0211763640004E13</v>
      </c>
      <c r="S28" s="8" t="s">
        <v>166</v>
      </c>
      <c r="T28" s="9" t="s">
        <v>167</v>
      </c>
      <c r="U28" s="9" t="s">
        <v>168</v>
      </c>
      <c r="V28" s="8" t="s">
        <v>70</v>
      </c>
      <c r="W28" s="9" t="s">
        <v>186</v>
      </c>
      <c r="X28" s="8">
        <v>11101.0</v>
      </c>
      <c r="Y28" s="9" t="s">
        <v>49</v>
      </c>
      <c r="Z28" s="11" t="s">
        <v>187</v>
      </c>
      <c r="AA28" s="12">
        <v>1.6E7</v>
      </c>
      <c r="AB28" s="9" t="s">
        <v>171</v>
      </c>
      <c r="AC28" s="9" t="s">
        <v>172</v>
      </c>
    </row>
    <row r="29" ht="14.25" customHeight="1">
      <c r="A29" s="8" t="s">
        <v>153</v>
      </c>
      <c r="B29" s="9" t="s">
        <v>154</v>
      </c>
      <c r="C29" s="8" t="s">
        <v>155</v>
      </c>
      <c r="D29" s="9" t="s">
        <v>156</v>
      </c>
      <c r="E29" s="9" t="s">
        <v>157</v>
      </c>
      <c r="F29" s="8" t="s">
        <v>158</v>
      </c>
      <c r="G29" s="8" t="s">
        <v>158</v>
      </c>
      <c r="H29" s="9" t="s">
        <v>159</v>
      </c>
      <c r="I29" s="8" t="s">
        <v>179</v>
      </c>
      <c r="J29" s="8" t="s">
        <v>119</v>
      </c>
      <c r="K29" s="9" t="s">
        <v>180</v>
      </c>
      <c r="L29" s="8" t="s">
        <v>162</v>
      </c>
      <c r="M29" s="9" t="s">
        <v>163</v>
      </c>
      <c r="N29" s="8" t="s">
        <v>188</v>
      </c>
      <c r="O29" s="9" t="s">
        <v>182</v>
      </c>
      <c r="P29" s="8" t="s">
        <v>128</v>
      </c>
      <c r="Q29" s="10">
        <v>2.021763640016E12</v>
      </c>
      <c r="R29" s="10">
        <v>2.0211763640005E13</v>
      </c>
      <c r="S29" s="8" t="s">
        <v>189</v>
      </c>
      <c r="T29" s="9" t="s">
        <v>190</v>
      </c>
      <c r="U29" s="9" t="s">
        <v>191</v>
      </c>
      <c r="V29" s="8" t="s">
        <v>47</v>
      </c>
      <c r="W29" s="9" t="s">
        <v>192</v>
      </c>
      <c r="X29" s="8">
        <v>12143.0</v>
      </c>
      <c r="Y29" s="9" t="s">
        <v>67</v>
      </c>
      <c r="Z29" s="11" t="s">
        <v>193</v>
      </c>
      <c r="AA29" s="12">
        <v>2.5E7</v>
      </c>
      <c r="AB29" s="9" t="s">
        <v>171</v>
      </c>
      <c r="AC29" s="9" t="s">
        <v>172</v>
      </c>
    </row>
    <row r="30" ht="14.25" customHeight="1">
      <c r="A30" s="8" t="s">
        <v>153</v>
      </c>
      <c r="B30" s="9" t="s">
        <v>154</v>
      </c>
      <c r="C30" s="8" t="s">
        <v>155</v>
      </c>
      <c r="D30" s="9" t="s">
        <v>156</v>
      </c>
      <c r="E30" s="9" t="s">
        <v>157</v>
      </c>
      <c r="F30" s="8" t="s">
        <v>158</v>
      </c>
      <c r="G30" s="8" t="s">
        <v>158</v>
      </c>
      <c r="H30" s="9" t="s">
        <v>159</v>
      </c>
      <c r="I30" s="8" t="s">
        <v>179</v>
      </c>
      <c r="J30" s="8" t="s">
        <v>119</v>
      </c>
      <c r="K30" s="9" t="s">
        <v>180</v>
      </c>
      <c r="L30" s="8" t="s">
        <v>162</v>
      </c>
      <c r="M30" s="9" t="s">
        <v>163</v>
      </c>
      <c r="N30" s="8" t="s">
        <v>188</v>
      </c>
      <c r="O30" s="9" t="s">
        <v>182</v>
      </c>
      <c r="P30" s="8" t="s">
        <v>128</v>
      </c>
      <c r="Q30" s="10">
        <v>2.021763640016E12</v>
      </c>
      <c r="R30" s="10">
        <v>2.0211763640005E13</v>
      </c>
      <c r="S30" s="8" t="s">
        <v>189</v>
      </c>
      <c r="T30" s="9" t="s">
        <v>190</v>
      </c>
      <c r="U30" s="9" t="s">
        <v>191</v>
      </c>
      <c r="V30" s="8" t="s">
        <v>62</v>
      </c>
      <c r="W30" s="9" t="s">
        <v>194</v>
      </c>
      <c r="X30" s="8">
        <v>12143.0</v>
      </c>
      <c r="Y30" s="9" t="s">
        <v>67</v>
      </c>
      <c r="Z30" s="11" t="s">
        <v>195</v>
      </c>
      <c r="AA30" s="13" t="str">
        <f>20000000-400000</f>
        <v> $  19,600,000 </v>
      </c>
      <c r="AB30" s="9" t="s">
        <v>171</v>
      </c>
      <c r="AC30" s="9" t="s">
        <v>172</v>
      </c>
    </row>
    <row r="31" ht="14.25" customHeight="1">
      <c r="A31" s="8" t="s">
        <v>153</v>
      </c>
      <c r="B31" s="9" t="s">
        <v>154</v>
      </c>
      <c r="C31" s="8" t="s">
        <v>155</v>
      </c>
      <c r="D31" s="9" t="s">
        <v>156</v>
      </c>
      <c r="E31" s="9" t="s">
        <v>157</v>
      </c>
      <c r="F31" s="8" t="s">
        <v>158</v>
      </c>
      <c r="G31" s="8" t="s">
        <v>158</v>
      </c>
      <c r="H31" s="9" t="s">
        <v>159</v>
      </c>
      <c r="I31" s="8" t="s">
        <v>179</v>
      </c>
      <c r="J31" s="8" t="s">
        <v>119</v>
      </c>
      <c r="K31" s="9" t="s">
        <v>180</v>
      </c>
      <c r="L31" s="8" t="s">
        <v>162</v>
      </c>
      <c r="M31" s="9" t="s">
        <v>163</v>
      </c>
      <c r="N31" s="8" t="s">
        <v>188</v>
      </c>
      <c r="O31" s="9" t="s">
        <v>182</v>
      </c>
      <c r="P31" s="8" t="s">
        <v>128</v>
      </c>
      <c r="Q31" s="10">
        <v>2.021763640016E12</v>
      </c>
      <c r="R31" s="10">
        <v>2.0211763640005E13</v>
      </c>
      <c r="S31" s="8" t="s">
        <v>189</v>
      </c>
      <c r="T31" s="9" t="s">
        <v>190</v>
      </c>
      <c r="U31" s="9" t="s">
        <v>191</v>
      </c>
      <c r="V31" s="8" t="s">
        <v>65</v>
      </c>
      <c r="W31" s="9" t="s">
        <v>196</v>
      </c>
      <c r="X31" s="8">
        <v>12143.0</v>
      </c>
      <c r="Y31" s="9" t="s">
        <v>67</v>
      </c>
      <c r="Z31" s="11" t="s">
        <v>197</v>
      </c>
      <c r="AA31" s="13" t="str">
        <f>30000000+16300000</f>
        <v> $  46,300,000 </v>
      </c>
      <c r="AB31" s="9" t="s">
        <v>171</v>
      </c>
      <c r="AC31" s="9" t="s">
        <v>172</v>
      </c>
    </row>
    <row r="32" ht="14.25" customHeight="1">
      <c r="A32" s="8" t="s">
        <v>153</v>
      </c>
      <c r="B32" s="9" t="s">
        <v>154</v>
      </c>
      <c r="C32" s="8" t="s">
        <v>155</v>
      </c>
      <c r="D32" s="9" t="s">
        <v>156</v>
      </c>
      <c r="E32" s="9" t="s">
        <v>157</v>
      </c>
      <c r="F32" s="8" t="s">
        <v>158</v>
      </c>
      <c r="G32" s="8" t="s">
        <v>158</v>
      </c>
      <c r="H32" s="9" t="s">
        <v>159</v>
      </c>
      <c r="I32" s="8" t="s">
        <v>179</v>
      </c>
      <c r="J32" s="8" t="s">
        <v>119</v>
      </c>
      <c r="K32" s="9" t="s">
        <v>180</v>
      </c>
      <c r="L32" s="8" t="s">
        <v>162</v>
      </c>
      <c r="M32" s="9" t="s">
        <v>163</v>
      </c>
      <c r="N32" s="8" t="s">
        <v>188</v>
      </c>
      <c r="O32" s="9" t="s">
        <v>182</v>
      </c>
      <c r="P32" s="8" t="s">
        <v>128</v>
      </c>
      <c r="Q32" s="10">
        <v>2.021763640016E12</v>
      </c>
      <c r="R32" s="10">
        <v>2.0211763640005E13</v>
      </c>
      <c r="S32" s="8" t="s">
        <v>189</v>
      </c>
      <c r="T32" s="9" t="s">
        <v>190</v>
      </c>
      <c r="U32" s="9" t="s">
        <v>191</v>
      </c>
      <c r="V32" s="8" t="s">
        <v>65</v>
      </c>
      <c r="W32" s="9" t="s">
        <v>196</v>
      </c>
      <c r="X32" s="14">
        <v>11101.0</v>
      </c>
      <c r="Y32" s="9" t="s">
        <v>49</v>
      </c>
      <c r="Z32" s="15" t="s">
        <v>198</v>
      </c>
      <c r="AA32" s="13">
        <v>5000000.0</v>
      </c>
      <c r="AB32" s="9" t="s">
        <v>171</v>
      </c>
      <c r="AC32" s="9" t="s">
        <v>172</v>
      </c>
    </row>
    <row r="33" ht="14.25" customHeight="1">
      <c r="A33" s="8" t="s">
        <v>153</v>
      </c>
      <c r="B33" s="9" t="s">
        <v>154</v>
      </c>
      <c r="C33" s="8" t="s">
        <v>155</v>
      </c>
      <c r="D33" s="9" t="s">
        <v>156</v>
      </c>
      <c r="E33" s="9" t="s">
        <v>157</v>
      </c>
      <c r="F33" s="8" t="s">
        <v>158</v>
      </c>
      <c r="G33" s="8" t="s">
        <v>158</v>
      </c>
      <c r="H33" s="9" t="s">
        <v>159</v>
      </c>
      <c r="I33" s="8" t="s">
        <v>179</v>
      </c>
      <c r="J33" s="8" t="s">
        <v>119</v>
      </c>
      <c r="K33" s="9" t="s">
        <v>180</v>
      </c>
      <c r="L33" s="8" t="s">
        <v>162</v>
      </c>
      <c r="M33" s="9" t="s">
        <v>163</v>
      </c>
      <c r="N33" s="8" t="s">
        <v>188</v>
      </c>
      <c r="O33" s="9" t="s">
        <v>182</v>
      </c>
      <c r="P33" s="8" t="s">
        <v>128</v>
      </c>
      <c r="Q33" s="10">
        <v>2.021763640016E12</v>
      </c>
      <c r="R33" s="10">
        <v>2.0211763640005E13</v>
      </c>
      <c r="S33" s="8" t="s">
        <v>189</v>
      </c>
      <c r="T33" s="9" t="s">
        <v>190</v>
      </c>
      <c r="U33" s="9" t="s">
        <v>191</v>
      </c>
      <c r="V33" s="8" t="s">
        <v>70</v>
      </c>
      <c r="W33" s="9" t="s">
        <v>199</v>
      </c>
      <c r="X33" s="8">
        <v>11101.0</v>
      </c>
      <c r="Y33" s="9" t="s">
        <v>49</v>
      </c>
      <c r="Z33" s="11" t="s">
        <v>200</v>
      </c>
      <c r="AA33" s="13" t="str">
        <f>29000000-5000000</f>
        <v> $  24,000,000 </v>
      </c>
      <c r="AB33" s="9" t="s">
        <v>171</v>
      </c>
      <c r="AC33" s="9" t="s">
        <v>172</v>
      </c>
    </row>
    <row r="34" ht="14.25" customHeight="1">
      <c r="A34" s="8" t="s">
        <v>153</v>
      </c>
      <c r="B34" s="9" t="s">
        <v>154</v>
      </c>
      <c r="C34" s="8" t="s">
        <v>155</v>
      </c>
      <c r="D34" s="9" t="s">
        <v>156</v>
      </c>
      <c r="E34" s="9" t="s">
        <v>157</v>
      </c>
      <c r="F34" s="8" t="s">
        <v>158</v>
      </c>
      <c r="G34" s="8" t="s">
        <v>158</v>
      </c>
      <c r="H34" s="9" t="s">
        <v>159</v>
      </c>
      <c r="I34" s="8" t="s">
        <v>179</v>
      </c>
      <c r="J34" s="8" t="s">
        <v>119</v>
      </c>
      <c r="K34" s="9" t="s">
        <v>180</v>
      </c>
      <c r="L34" s="8" t="s">
        <v>162</v>
      </c>
      <c r="M34" s="9" t="s">
        <v>163</v>
      </c>
      <c r="N34" s="8" t="s">
        <v>188</v>
      </c>
      <c r="O34" s="9" t="s">
        <v>182</v>
      </c>
      <c r="P34" s="8" t="s">
        <v>128</v>
      </c>
      <c r="Q34" s="10">
        <v>2.021763640016E12</v>
      </c>
      <c r="R34" s="10">
        <v>2.0211763640005E13</v>
      </c>
      <c r="S34" s="8" t="s">
        <v>189</v>
      </c>
      <c r="T34" s="9" t="s">
        <v>190</v>
      </c>
      <c r="U34" s="9" t="s">
        <v>191</v>
      </c>
      <c r="V34" s="8" t="s">
        <v>142</v>
      </c>
      <c r="W34" s="9" t="s">
        <v>201</v>
      </c>
      <c r="X34" s="8">
        <v>12143.0</v>
      </c>
      <c r="Y34" s="9" t="s">
        <v>67</v>
      </c>
      <c r="Z34" s="11" t="s">
        <v>202</v>
      </c>
      <c r="AA34" s="13" t="str">
        <f>27000000-3000000</f>
        <v> $  24,000,000 </v>
      </c>
      <c r="AB34" s="9" t="s">
        <v>171</v>
      </c>
      <c r="AC34" s="9" t="s">
        <v>172</v>
      </c>
    </row>
    <row r="35" ht="14.25" customHeight="1">
      <c r="A35" s="8" t="s">
        <v>153</v>
      </c>
      <c r="B35" s="9" t="s">
        <v>154</v>
      </c>
      <c r="C35" s="8" t="s">
        <v>155</v>
      </c>
      <c r="D35" s="9" t="s">
        <v>156</v>
      </c>
      <c r="E35" s="9" t="s">
        <v>157</v>
      </c>
      <c r="F35" s="8" t="s">
        <v>158</v>
      </c>
      <c r="G35" s="8" t="s">
        <v>158</v>
      </c>
      <c r="H35" s="9" t="s">
        <v>159</v>
      </c>
      <c r="I35" s="8" t="s">
        <v>179</v>
      </c>
      <c r="J35" s="8" t="s">
        <v>119</v>
      </c>
      <c r="K35" s="9" t="s">
        <v>180</v>
      </c>
      <c r="L35" s="8" t="s">
        <v>162</v>
      </c>
      <c r="M35" s="9" t="s">
        <v>163</v>
      </c>
      <c r="N35" s="8" t="s">
        <v>188</v>
      </c>
      <c r="O35" s="9" t="s">
        <v>182</v>
      </c>
      <c r="P35" s="8" t="s">
        <v>128</v>
      </c>
      <c r="Q35" s="10">
        <v>2.021763640016E12</v>
      </c>
      <c r="R35" s="10">
        <v>2.0211763640005E13</v>
      </c>
      <c r="S35" s="8" t="s">
        <v>189</v>
      </c>
      <c r="T35" s="9" t="s">
        <v>190</v>
      </c>
      <c r="U35" s="9" t="s">
        <v>191</v>
      </c>
      <c r="V35" s="8" t="s">
        <v>150</v>
      </c>
      <c r="W35" s="9" t="s">
        <v>203</v>
      </c>
      <c r="X35" s="8">
        <v>11101.0</v>
      </c>
      <c r="Y35" s="9" t="s">
        <v>49</v>
      </c>
      <c r="Z35" s="11" t="s">
        <v>204</v>
      </c>
      <c r="AA35" s="12">
        <v>1.525E7</v>
      </c>
      <c r="AB35" s="9" t="s">
        <v>171</v>
      </c>
      <c r="AC35" s="9" t="s">
        <v>172</v>
      </c>
    </row>
    <row r="36" ht="14.25" customHeight="1">
      <c r="A36" s="8" t="s">
        <v>153</v>
      </c>
      <c r="B36" s="9" t="s">
        <v>154</v>
      </c>
      <c r="C36" s="8" t="s">
        <v>155</v>
      </c>
      <c r="D36" s="9" t="s">
        <v>156</v>
      </c>
      <c r="E36" s="9" t="s">
        <v>157</v>
      </c>
      <c r="F36" s="8" t="s">
        <v>158</v>
      </c>
      <c r="G36" s="8" t="s">
        <v>158</v>
      </c>
      <c r="H36" s="9" t="s">
        <v>159</v>
      </c>
      <c r="I36" s="8" t="s">
        <v>173</v>
      </c>
      <c r="J36" s="8" t="s">
        <v>94</v>
      </c>
      <c r="K36" s="9" t="s">
        <v>174</v>
      </c>
      <c r="L36" s="8" t="s">
        <v>162</v>
      </c>
      <c r="M36" s="9" t="s">
        <v>163</v>
      </c>
      <c r="N36" s="8" t="s">
        <v>175</v>
      </c>
      <c r="O36" s="9" t="s">
        <v>176</v>
      </c>
      <c r="P36" s="8" t="s">
        <v>205</v>
      </c>
      <c r="Q36" s="10">
        <v>2.021763640016E12</v>
      </c>
      <c r="R36" s="10">
        <v>2.0211763640005E13</v>
      </c>
      <c r="S36" s="8" t="s">
        <v>189</v>
      </c>
      <c r="T36" s="9" t="s">
        <v>190</v>
      </c>
      <c r="U36" s="9" t="s">
        <v>191</v>
      </c>
      <c r="V36" s="8" t="s">
        <v>206</v>
      </c>
      <c r="W36" s="9" t="s">
        <v>207</v>
      </c>
      <c r="X36" s="8">
        <v>12143.0</v>
      </c>
      <c r="Y36" s="9" t="s">
        <v>67</v>
      </c>
      <c r="Z36" s="11" t="s">
        <v>208</v>
      </c>
      <c r="AA36" s="12">
        <v>1.0E7</v>
      </c>
      <c r="AB36" s="9" t="s">
        <v>171</v>
      </c>
      <c r="AC36" s="9" t="s">
        <v>172</v>
      </c>
    </row>
    <row r="37" ht="14.25" customHeight="1">
      <c r="A37" s="8" t="s">
        <v>153</v>
      </c>
      <c r="B37" s="9" t="s">
        <v>154</v>
      </c>
      <c r="C37" s="8" t="s">
        <v>155</v>
      </c>
      <c r="D37" s="9" t="s">
        <v>156</v>
      </c>
      <c r="E37" s="9" t="s">
        <v>157</v>
      </c>
      <c r="F37" s="8" t="s">
        <v>158</v>
      </c>
      <c r="G37" s="8" t="s">
        <v>158</v>
      </c>
      <c r="H37" s="9" t="s">
        <v>159</v>
      </c>
      <c r="I37" s="8" t="s">
        <v>160</v>
      </c>
      <c r="J37" s="8" t="s">
        <v>38</v>
      </c>
      <c r="K37" s="9" t="s">
        <v>161</v>
      </c>
      <c r="L37" s="8" t="s">
        <v>162</v>
      </c>
      <c r="M37" s="9" t="s">
        <v>163</v>
      </c>
      <c r="N37" s="8" t="s">
        <v>164</v>
      </c>
      <c r="O37" s="9" t="s">
        <v>165</v>
      </c>
      <c r="P37" s="8" t="s">
        <v>94</v>
      </c>
      <c r="Q37" s="10">
        <v>2.021763640016E12</v>
      </c>
      <c r="R37" s="10">
        <v>2.0211763640005E13</v>
      </c>
      <c r="S37" s="8" t="s">
        <v>189</v>
      </c>
      <c r="T37" s="9" t="s">
        <v>190</v>
      </c>
      <c r="U37" s="9" t="s">
        <v>191</v>
      </c>
      <c r="V37" s="8" t="s">
        <v>209</v>
      </c>
      <c r="W37" s="9" t="s">
        <v>210</v>
      </c>
      <c r="X37" s="8">
        <v>12143.0</v>
      </c>
      <c r="Y37" s="9" t="s">
        <v>67</v>
      </c>
      <c r="Z37" s="11" t="s">
        <v>211</v>
      </c>
      <c r="AA37" s="12">
        <v>1.79E8</v>
      </c>
      <c r="AB37" s="9" t="s">
        <v>171</v>
      </c>
      <c r="AC37" s="9" t="s">
        <v>172</v>
      </c>
    </row>
    <row r="38" ht="14.25" customHeight="1">
      <c r="A38" s="8" t="s">
        <v>153</v>
      </c>
      <c r="B38" s="9" t="s">
        <v>154</v>
      </c>
      <c r="C38" s="8" t="s">
        <v>155</v>
      </c>
      <c r="D38" s="9" t="s">
        <v>156</v>
      </c>
      <c r="E38" s="9" t="s">
        <v>157</v>
      </c>
      <c r="F38" s="8" t="s">
        <v>158</v>
      </c>
      <c r="G38" s="8" t="s">
        <v>158</v>
      </c>
      <c r="H38" s="9" t="s">
        <v>159</v>
      </c>
      <c r="I38" s="8" t="s">
        <v>160</v>
      </c>
      <c r="J38" s="8" t="s">
        <v>38</v>
      </c>
      <c r="K38" s="9" t="s">
        <v>161</v>
      </c>
      <c r="L38" s="8" t="s">
        <v>162</v>
      </c>
      <c r="M38" s="9" t="s">
        <v>163</v>
      </c>
      <c r="N38" s="8" t="s">
        <v>164</v>
      </c>
      <c r="O38" s="9" t="s">
        <v>165</v>
      </c>
      <c r="P38" s="8" t="s">
        <v>94</v>
      </c>
      <c r="Q38" s="10">
        <v>2.021763640016E12</v>
      </c>
      <c r="R38" s="10">
        <v>2.0211763640005E13</v>
      </c>
      <c r="S38" s="8" t="s">
        <v>189</v>
      </c>
      <c r="T38" s="9" t="s">
        <v>190</v>
      </c>
      <c r="U38" s="9" t="s">
        <v>191</v>
      </c>
      <c r="V38" s="8" t="s">
        <v>212</v>
      </c>
      <c r="W38" s="9" t="s">
        <v>213</v>
      </c>
      <c r="X38" s="8">
        <v>12143.0</v>
      </c>
      <c r="Y38" s="9" t="s">
        <v>67</v>
      </c>
      <c r="Z38" s="11" t="s">
        <v>214</v>
      </c>
      <c r="AA38" s="13" t="str">
        <f>26000000-12900000</f>
        <v> $  13,100,000 </v>
      </c>
      <c r="AB38" s="9" t="s">
        <v>171</v>
      </c>
      <c r="AC38" s="9" t="s">
        <v>172</v>
      </c>
    </row>
    <row r="39" ht="14.25" customHeight="1">
      <c r="A39" s="8" t="s">
        <v>153</v>
      </c>
      <c r="B39" s="9" t="s">
        <v>154</v>
      </c>
      <c r="C39" s="8" t="s">
        <v>155</v>
      </c>
      <c r="D39" s="9" t="s">
        <v>156</v>
      </c>
      <c r="E39" s="9" t="s">
        <v>157</v>
      </c>
      <c r="F39" s="8" t="s">
        <v>158</v>
      </c>
      <c r="G39" s="8" t="s">
        <v>158</v>
      </c>
      <c r="H39" s="9" t="s">
        <v>159</v>
      </c>
      <c r="I39" s="8" t="s">
        <v>160</v>
      </c>
      <c r="J39" s="8" t="s">
        <v>38</v>
      </c>
      <c r="K39" s="9" t="s">
        <v>161</v>
      </c>
      <c r="L39" s="8" t="s">
        <v>162</v>
      </c>
      <c r="M39" s="9" t="s">
        <v>163</v>
      </c>
      <c r="N39" s="8" t="s">
        <v>164</v>
      </c>
      <c r="O39" s="9" t="s">
        <v>165</v>
      </c>
      <c r="P39" s="8" t="s">
        <v>94</v>
      </c>
      <c r="Q39" s="10">
        <v>2.021763640016E12</v>
      </c>
      <c r="R39" s="10">
        <v>2.0211763640005E13</v>
      </c>
      <c r="S39" s="8" t="s">
        <v>189</v>
      </c>
      <c r="T39" s="9" t="s">
        <v>190</v>
      </c>
      <c r="U39" s="9" t="s">
        <v>191</v>
      </c>
      <c r="V39" s="8" t="s">
        <v>212</v>
      </c>
      <c r="W39" s="9" t="s">
        <v>213</v>
      </c>
      <c r="X39" s="8">
        <v>11101.0</v>
      </c>
      <c r="Y39" s="9" t="s">
        <v>49</v>
      </c>
      <c r="Z39" s="11" t="s">
        <v>215</v>
      </c>
      <c r="AA39" s="12">
        <v>500000.0</v>
      </c>
      <c r="AB39" s="9" t="s">
        <v>171</v>
      </c>
      <c r="AC39" s="9" t="s">
        <v>172</v>
      </c>
    </row>
    <row r="40" ht="14.25" customHeight="1">
      <c r="A40" s="8" t="s">
        <v>216</v>
      </c>
      <c r="B40" s="9" t="s">
        <v>217</v>
      </c>
      <c r="C40" s="8" t="s">
        <v>218</v>
      </c>
      <c r="D40" s="9" t="s">
        <v>219</v>
      </c>
      <c r="E40" s="9" t="s">
        <v>220</v>
      </c>
      <c r="F40" s="8" t="s">
        <v>221</v>
      </c>
      <c r="G40" s="8" t="s">
        <v>222</v>
      </c>
      <c r="H40" s="9" t="s">
        <v>223</v>
      </c>
      <c r="I40" s="8" t="s">
        <v>224</v>
      </c>
      <c r="J40" s="8" t="s">
        <v>94</v>
      </c>
      <c r="K40" s="9" t="s">
        <v>225</v>
      </c>
      <c r="L40" s="8" t="s">
        <v>226</v>
      </c>
      <c r="M40" s="9" t="s">
        <v>227</v>
      </c>
      <c r="N40" s="8" t="s">
        <v>228</v>
      </c>
      <c r="O40" s="9" t="s">
        <v>229</v>
      </c>
      <c r="P40" s="8" t="s">
        <v>230</v>
      </c>
      <c r="Q40" s="10">
        <v>2.02076364009E12</v>
      </c>
      <c r="R40" s="10">
        <v>2.0211763640006E13</v>
      </c>
      <c r="S40" s="8" t="s">
        <v>231</v>
      </c>
      <c r="T40" s="9" t="s">
        <v>232</v>
      </c>
      <c r="U40" s="9" t="s">
        <v>233</v>
      </c>
      <c r="V40" s="8" t="s">
        <v>47</v>
      </c>
      <c r="W40" s="9" t="s">
        <v>234</v>
      </c>
      <c r="X40" s="8">
        <v>11101.0</v>
      </c>
      <c r="Y40" s="9" t="s">
        <v>49</v>
      </c>
      <c r="Z40" s="11" t="s">
        <v>235</v>
      </c>
      <c r="AA40" s="12">
        <v>9.15596E7</v>
      </c>
      <c r="AB40" s="9" t="s">
        <v>236</v>
      </c>
      <c r="AC40" s="9" t="s">
        <v>237</v>
      </c>
    </row>
    <row r="41" ht="14.25" customHeight="1">
      <c r="A41" s="8" t="s">
        <v>216</v>
      </c>
      <c r="B41" s="9" t="s">
        <v>217</v>
      </c>
      <c r="C41" s="8" t="s">
        <v>218</v>
      </c>
      <c r="D41" s="9" t="s">
        <v>219</v>
      </c>
      <c r="E41" s="9" t="s">
        <v>220</v>
      </c>
      <c r="F41" s="8" t="s">
        <v>221</v>
      </c>
      <c r="G41" s="8" t="s">
        <v>222</v>
      </c>
      <c r="H41" s="9" t="s">
        <v>223</v>
      </c>
      <c r="I41" s="8" t="s">
        <v>224</v>
      </c>
      <c r="J41" s="8" t="s">
        <v>94</v>
      </c>
      <c r="K41" s="9" t="s">
        <v>225</v>
      </c>
      <c r="L41" s="8" t="s">
        <v>226</v>
      </c>
      <c r="M41" s="9" t="s">
        <v>227</v>
      </c>
      <c r="N41" s="8" t="s">
        <v>228</v>
      </c>
      <c r="O41" s="9" t="s">
        <v>229</v>
      </c>
      <c r="P41" s="8" t="s">
        <v>230</v>
      </c>
      <c r="Q41" s="10">
        <v>2.02076364009E12</v>
      </c>
      <c r="R41" s="10">
        <v>2.0211763640006E13</v>
      </c>
      <c r="S41" s="8" t="s">
        <v>231</v>
      </c>
      <c r="T41" s="9" t="s">
        <v>232</v>
      </c>
      <c r="U41" s="9" t="s">
        <v>233</v>
      </c>
      <c r="V41" s="8" t="s">
        <v>62</v>
      </c>
      <c r="W41" s="9" t="s">
        <v>238</v>
      </c>
      <c r="X41" s="8">
        <v>11101.0</v>
      </c>
      <c r="Y41" s="9" t="s">
        <v>49</v>
      </c>
      <c r="Z41" s="11" t="s">
        <v>239</v>
      </c>
      <c r="AA41" s="12">
        <v>7.0E7</v>
      </c>
      <c r="AB41" s="9" t="s">
        <v>236</v>
      </c>
      <c r="AC41" s="9" t="s">
        <v>237</v>
      </c>
    </row>
    <row r="42" ht="14.25" customHeight="1">
      <c r="A42" s="8" t="s">
        <v>216</v>
      </c>
      <c r="B42" s="9" t="s">
        <v>217</v>
      </c>
      <c r="C42" s="8" t="s">
        <v>218</v>
      </c>
      <c r="D42" s="9" t="s">
        <v>219</v>
      </c>
      <c r="E42" s="9" t="s">
        <v>220</v>
      </c>
      <c r="F42" s="8" t="s">
        <v>221</v>
      </c>
      <c r="G42" s="8" t="s">
        <v>222</v>
      </c>
      <c r="H42" s="9" t="s">
        <v>223</v>
      </c>
      <c r="I42" s="8" t="s">
        <v>224</v>
      </c>
      <c r="J42" s="8" t="s">
        <v>94</v>
      </c>
      <c r="K42" s="9" t="s">
        <v>225</v>
      </c>
      <c r="L42" s="8" t="s">
        <v>226</v>
      </c>
      <c r="M42" s="9" t="s">
        <v>227</v>
      </c>
      <c r="N42" s="8" t="s">
        <v>228</v>
      </c>
      <c r="O42" s="9" t="s">
        <v>229</v>
      </c>
      <c r="P42" s="8" t="s">
        <v>230</v>
      </c>
      <c r="Q42" s="10">
        <v>2.02076364009E12</v>
      </c>
      <c r="R42" s="10">
        <v>2.0211763640006E13</v>
      </c>
      <c r="S42" s="8" t="s">
        <v>231</v>
      </c>
      <c r="T42" s="9" t="s">
        <v>232</v>
      </c>
      <c r="U42" s="9" t="s">
        <v>233</v>
      </c>
      <c r="V42" s="8" t="s">
        <v>65</v>
      </c>
      <c r="W42" s="9" t="s">
        <v>240</v>
      </c>
      <c r="X42" s="8">
        <v>11101.0</v>
      </c>
      <c r="Y42" s="9" t="s">
        <v>49</v>
      </c>
      <c r="Z42" s="11" t="s">
        <v>241</v>
      </c>
      <c r="AA42" s="12">
        <v>2.5E7</v>
      </c>
      <c r="AB42" s="9" t="s">
        <v>236</v>
      </c>
      <c r="AC42" s="9" t="s">
        <v>237</v>
      </c>
    </row>
    <row r="43" ht="14.25" customHeight="1">
      <c r="A43" s="8" t="s">
        <v>216</v>
      </c>
      <c r="B43" s="9" t="s">
        <v>217</v>
      </c>
      <c r="C43" s="8" t="s">
        <v>218</v>
      </c>
      <c r="D43" s="9" t="s">
        <v>219</v>
      </c>
      <c r="E43" s="9" t="s">
        <v>220</v>
      </c>
      <c r="F43" s="8" t="s">
        <v>221</v>
      </c>
      <c r="G43" s="8" t="s">
        <v>222</v>
      </c>
      <c r="H43" s="9" t="s">
        <v>223</v>
      </c>
      <c r="I43" s="8" t="s">
        <v>224</v>
      </c>
      <c r="J43" s="8" t="s">
        <v>94</v>
      </c>
      <c r="K43" s="9" t="s">
        <v>225</v>
      </c>
      <c r="L43" s="8" t="s">
        <v>226</v>
      </c>
      <c r="M43" s="9" t="s">
        <v>227</v>
      </c>
      <c r="N43" s="8" t="s">
        <v>228</v>
      </c>
      <c r="O43" s="9" t="s">
        <v>229</v>
      </c>
      <c r="P43" s="8" t="s">
        <v>230</v>
      </c>
      <c r="Q43" s="10">
        <v>2.02076364009E12</v>
      </c>
      <c r="R43" s="10">
        <v>2.0211763640006E13</v>
      </c>
      <c r="S43" s="8" t="s">
        <v>231</v>
      </c>
      <c r="T43" s="9" t="s">
        <v>232</v>
      </c>
      <c r="U43" s="9" t="s">
        <v>233</v>
      </c>
      <c r="V43" s="8" t="s">
        <v>70</v>
      </c>
      <c r="W43" s="9" t="s">
        <v>242</v>
      </c>
      <c r="X43" s="8">
        <v>11101.0</v>
      </c>
      <c r="Y43" s="9" t="s">
        <v>49</v>
      </c>
      <c r="Z43" s="11" t="s">
        <v>243</v>
      </c>
      <c r="AA43" s="16" t="str">
        <f>5000000-5000000</f>
        <v> $  -   </v>
      </c>
      <c r="AB43" s="9" t="s">
        <v>236</v>
      </c>
      <c r="AC43" s="9" t="s">
        <v>237</v>
      </c>
    </row>
    <row r="44" ht="14.25" customHeight="1">
      <c r="A44" s="8" t="s">
        <v>216</v>
      </c>
      <c r="B44" s="9" t="s">
        <v>217</v>
      </c>
      <c r="C44" s="8" t="s">
        <v>218</v>
      </c>
      <c r="D44" s="9" t="s">
        <v>219</v>
      </c>
      <c r="E44" s="9" t="s">
        <v>220</v>
      </c>
      <c r="F44" s="8" t="s">
        <v>221</v>
      </c>
      <c r="G44" s="8" t="s">
        <v>222</v>
      </c>
      <c r="H44" s="9" t="s">
        <v>223</v>
      </c>
      <c r="I44" s="8" t="s">
        <v>224</v>
      </c>
      <c r="J44" s="8" t="s">
        <v>94</v>
      </c>
      <c r="K44" s="9" t="s">
        <v>225</v>
      </c>
      <c r="L44" s="8" t="s">
        <v>226</v>
      </c>
      <c r="M44" s="9" t="s">
        <v>227</v>
      </c>
      <c r="N44" s="8" t="s">
        <v>228</v>
      </c>
      <c r="O44" s="9" t="s">
        <v>229</v>
      </c>
      <c r="P44" s="8" t="s">
        <v>230</v>
      </c>
      <c r="Q44" s="10">
        <v>2.02076364009E12</v>
      </c>
      <c r="R44" s="10">
        <v>2.0211763640006E13</v>
      </c>
      <c r="S44" s="8" t="s">
        <v>231</v>
      </c>
      <c r="T44" s="9" t="s">
        <v>232</v>
      </c>
      <c r="U44" s="9" t="s">
        <v>233</v>
      </c>
      <c r="V44" s="8" t="s">
        <v>142</v>
      </c>
      <c r="W44" s="9" t="s">
        <v>244</v>
      </c>
      <c r="X44" s="8">
        <v>11101.0</v>
      </c>
      <c r="Y44" s="9" t="s">
        <v>49</v>
      </c>
      <c r="Z44" s="11" t="s">
        <v>245</v>
      </c>
      <c r="AA44" s="13" t="str">
        <f>286940400+35000000+5000000</f>
        <v> $  326,940,400 </v>
      </c>
      <c r="AB44" s="17" t="s">
        <v>236</v>
      </c>
      <c r="AC44" s="9" t="s">
        <v>237</v>
      </c>
    </row>
    <row r="45" ht="14.25" customHeight="1">
      <c r="A45" s="8" t="s">
        <v>216</v>
      </c>
      <c r="B45" s="9" t="s">
        <v>217</v>
      </c>
      <c r="C45" s="8" t="s">
        <v>218</v>
      </c>
      <c r="D45" s="9" t="s">
        <v>219</v>
      </c>
      <c r="E45" s="9" t="s">
        <v>220</v>
      </c>
      <c r="F45" s="8" t="s">
        <v>221</v>
      </c>
      <c r="G45" s="8" t="s">
        <v>222</v>
      </c>
      <c r="H45" s="9" t="s">
        <v>223</v>
      </c>
      <c r="I45" s="8" t="s">
        <v>224</v>
      </c>
      <c r="J45" s="8" t="s">
        <v>94</v>
      </c>
      <c r="K45" s="9" t="s">
        <v>225</v>
      </c>
      <c r="L45" s="8" t="s">
        <v>226</v>
      </c>
      <c r="M45" s="9" t="s">
        <v>227</v>
      </c>
      <c r="N45" s="8" t="s">
        <v>228</v>
      </c>
      <c r="O45" s="9" t="s">
        <v>229</v>
      </c>
      <c r="P45" s="8" t="s">
        <v>230</v>
      </c>
      <c r="Q45" s="10">
        <v>2.02076364009E12</v>
      </c>
      <c r="R45" s="10">
        <v>2.0211763640006E13</v>
      </c>
      <c r="S45" s="8" t="s">
        <v>231</v>
      </c>
      <c r="T45" s="9" t="s">
        <v>232</v>
      </c>
      <c r="U45" s="9" t="s">
        <v>233</v>
      </c>
      <c r="V45" s="8" t="s">
        <v>150</v>
      </c>
      <c r="W45" s="9" t="s">
        <v>246</v>
      </c>
      <c r="X45" s="8">
        <v>11101.0</v>
      </c>
      <c r="Y45" s="9" t="s">
        <v>49</v>
      </c>
      <c r="Z45" s="11" t="s">
        <v>247</v>
      </c>
      <c r="AA45" s="12">
        <v>4.0E7</v>
      </c>
      <c r="AB45" s="9" t="s">
        <v>236</v>
      </c>
      <c r="AC45" s="9" t="s">
        <v>237</v>
      </c>
    </row>
    <row r="46" ht="14.25" customHeight="1">
      <c r="A46" s="8" t="s">
        <v>153</v>
      </c>
      <c r="B46" s="9" t="s">
        <v>154</v>
      </c>
      <c r="C46" s="8" t="s">
        <v>248</v>
      </c>
      <c r="D46" s="9" t="s">
        <v>249</v>
      </c>
      <c r="E46" s="9" t="s">
        <v>250</v>
      </c>
      <c r="F46" s="8" t="s">
        <v>251</v>
      </c>
      <c r="G46" s="8" t="s">
        <v>252</v>
      </c>
      <c r="H46" s="9" t="s">
        <v>253</v>
      </c>
      <c r="I46" s="8" t="s">
        <v>254</v>
      </c>
      <c r="J46" s="8" t="s">
        <v>38</v>
      </c>
      <c r="K46" s="9" t="s">
        <v>255</v>
      </c>
      <c r="L46" s="8" t="s">
        <v>256</v>
      </c>
      <c r="M46" s="9" t="s">
        <v>257</v>
      </c>
      <c r="N46" s="8" t="s">
        <v>258</v>
      </c>
      <c r="O46" s="9" t="s">
        <v>259</v>
      </c>
      <c r="P46" s="8" t="s">
        <v>38</v>
      </c>
      <c r="Q46" s="10">
        <v>2.020763640106E12</v>
      </c>
      <c r="R46" s="10">
        <v>2.0211763640007E13</v>
      </c>
      <c r="S46" s="8" t="s">
        <v>260</v>
      </c>
      <c r="T46" s="9" t="s">
        <v>261</v>
      </c>
      <c r="U46" s="9" t="s">
        <v>262</v>
      </c>
      <c r="V46" s="8" t="s">
        <v>47</v>
      </c>
      <c r="W46" s="9" t="s">
        <v>263</v>
      </c>
      <c r="X46" s="8">
        <v>11101.0</v>
      </c>
      <c r="Y46" s="9" t="s">
        <v>49</v>
      </c>
      <c r="Z46" s="11" t="s">
        <v>264</v>
      </c>
      <c r="AA46" s="12">
        <v>5.5E7</v>
      </c>
      <c r="AB46" s="9" t="s">
        <v>265</v>
      </c>
      <c r="AC46" s="9" t="s">
        <v>266</v>
      </c>
    </row>
    <row r="47" ht="14.25" customHeight="1">
      <c r="A47" s="8" t="s">
        <v>153</v>
      </c>
      <c r="B47" s="9" t="s">
        <v>154</v>
      </c>
      <c r="C47" s="8" t="s">
        <v>248</v>
      </c>
      <c r="D47" s="9" t="s">
        <v>249</v>
      </c>
      <c r="E47" s="9" t="s">
        <v>250</v>
      </c>
      <c r="F47" s="8" t="s">
        <v>251</v>
      </c>
      <c r="G47" s="8" t="s">
        <v>252</v>
      </c>
      <c r="H47" s="9" t="s">
        <v>253</v>
      </c>
      <c r="I47" s="8" t="s">
        <v>254</v>
      </c>
      <c r="J47" s="8" t="s">
        <v>38</v>
      </c>
      <c r="K47" s="9" t="s">
        <v>255</v>
      </c>
      <c r="L47" s="8" t="s">
        <v>256</v>
      </c>
      <c r="M47" s="9" t="s">
        <v>257</v>
      </c>
      <c r="N47" s="8" t="s">
        <v>258</v>
      </c>
      <c r="O47" s="9" t="s">
        <v>259</v>
      </c>
      <c r="P47" s="8" t="s">
        <v>38</v>
      </c>
      <c r="Q47" s="10">
        <v>2.020763640106E12</v>
      </c>
      <c r="R47" s="10">
        <v>2.0211763640007E13</v>
      </c>
      <c r="S47" s="8" t="s">
        <v>260</v>
      </c>
      <c r="T47" s="9" t="s">
        <v>261</v>
      </c>
      <c r="U47" s="9" t="s">
        <v>262</v>
      </c>
      <c r="V47" s="8" t="s">
        <v>62</v>
      </c>
      <c r="W47" s="9" t="s">
        <v>267</v>
      </c>
      <c r="X47" s="8">
        <v>11101.0</v>
      </c>
      <c r="Y47" s="9" t="s">
        <v>49</v>
      </c>
      <c r="Z47" s="11" t="s">
        <v>268</v>
      </c>
      <c r="AA47" s="12">
        <v>1.15E7</v>
      </c>
      <c r="AB47" s="9" t="s">
        <v>265</v>
      </c>
      <c r="AC47" s="9" t="s">
        <v>266</v>
      </c>
    </row>
    <row r="48" ht="14.25" customHeight="1">
      <c r="A48" s="8" t="s">
        <v>153</v>
      </c>
      <c r="B48" s="9" t="s">
        <v>154</v>
      </c>
      <c r="C48" s="8" t="s">
        <v>248</v>
      </c>
      <c r="D48" s="9" t="s">
        <v>249</v>
      </c>
      <c r="E48" s="9" t="s">
        <v>250</v>
      </c>
      <c r="F48" s="8" t="s">
        <v>251</v>
      </c>
      <c r="G48" s="8" t="s">
        <v>252</v>
      </c>
      <c r="H48" s="9" t="s">
        <v>253</v>
      </c>
      <c r="I48" s="8" t="s">
        <v>254</v>
      </c>
      <c r="J48" s="8" t="s">
        <v>38</v>
      </c>
      <c r="K48" s="9" t="s">
        <v>255</v>
      </c>
      <c r="L48" s="8" t="s">
        <v>256</v>
      </c>
      <c r="M48" s="9" t="s">
        <v>257</v>
      </c>
      <c r="N48" s="8" t="s">
        <v>269</v>
      </c>
      <c r="O48" s="9" t="s">
        <v>270</v>
      </c>
      <c r="P48" s="8" t="s">
        <v>271</v>
      </c>
      <c r="Q48" s="10">
        <v>2.020763640106E12</v>
      </c>
      <c r="R48" s="10">
        <v>2.0211763640007E13</v>
      </c>
      <c r="S48" s="8" t="s">
        <v>260</v>
      </c>
      <c r="T48" s="9" t="s">
        <v>261</v>
      </c>
      <c r="U48" s="9" t="s">
        <v>262</v>
      </c>
      <c r="V48" s="8" t="s">
        <v>65</v>
      </c>
      <c r="W48" s="9" t="s">
        <v>272</v>
      </c>
      <c r="X48" s="8">
        <v>11101.0</v>
      </c>
      <c r="Y48" s="9" t="s">
        <v>49</v>
      </c>
      <c r="Z48" s="11" t="s">
        <v>273</v>
      </c>
      <c r="AA48" s="12">
        <v>3.41E7</v>
      </c>
      <c r="AB48" s="9" t="s">
        <v>265</v>
      </c>
      <c r="AC48" s="9" t="s">
        <v>266</v>
      </c>
    </row>
    <row r="49" ht="14.25" customHeight="1">
      <c r="A49" s="8" t="s">
        <v>153</v>
      </c>
      <c r="B49" s="9" t="s">
        <v>154</v>
      </c>
      <c r="C49" s="8" t="s">
        <v>248</v>
      </c>
      <c r="D49" s="9" t="s">
        <v>249</v>
      </c>
      <c r="E49" s="9" t="s">
        <v>250</v>
      </c>
      <c r="F49" s="8" t="s">
        <v>251</v>
      </c>
      <c r="G49" s="8" t="s">
        <v>252</v>
      </c>
      <c r="H49" s="9" t="s">
        <v>253</v>
      </c>
      <c r="I49" s="8" t="s">
        <v>254</v>
      </c>
      <c r="J49" s="8" t="s">
        <v>38</v>
      </c>
      <c r="K49" s="9" t="s">
        <v>255</v>
      </c>
      <c r="L49" s="8" t="s">
        <v>256</v>
      </c>
      <c r="M49" s="9" t="s">
        <v>257</v>
      </c>
      <c r="N49" s="8" t="s">
        <v>269</v>
      </c>
      <c r="O49" s="9" t="s">
        <v>270</v>
      </c>
      <c r="P49" s="8" t="s">
        <v>271</v>
      </c>
      <c r="Q49" s="10">
        <v>2.020763640106E12</v>
      </c>
      <c r="R49" s="10">
        <v>2.0211763640007E13</v>
      </c>
      <c r="S49" s="8" t="s">
        <v>260</v>
      </c>
      <c r="T49" s="9" t="s">
        <v>261</v>
      </c>
      <c r="U49" s="9" t="s">
        <v>262</v>
      </c>
      <c r="V49" s="8" t="s">
        <v>70</v>
      </c>
      <c r="W49" s="9" t="s">
        <v>274</v>
      </c>
      <c r="X49" s="8">
        <v>11101.0</v>
      </c>
      <c r="Y49" s="9" t="s">
        <v>49</v>
      </c>
      <c r="Z49" s="11" t="s">
        <v>275</v>
      </c>
      <c r="AA49" s="12">
        <v>1.2E7</v>
      </c>
      <c r="AB49" s="9" t="s">
        <v>265</v>
      </c>
      <c r="AC49" s="9" t="s">
        <v>266</v>
      </c>
    </row>
    <row r="50" ht="14.25" customHeight="1">
      <c r="A50" s="8" t="s">
        <v>153</v>
      </c>
      <c r="B50" s="9" t="s">
        <v>154</v>
      </c>
      <c r="C50" s="8" t="s">
        <v>248</v>
      </c>
      <c r="D50" s="9" t="s">
        <v>249</v>
      </c>
      <c r="E50" s="9" t="s">
        <v>250</v>
      </c>
      <c r="F50" s="8" t="s">
        <v>251</v>
      </c>
      <c r="G50" s="8" t="s">
        <v>252</v>
      </c>
      <c r="H50" s="9" t="s">
        <v>253</v>
      </c>
      <c r="I50" s="8" t="s">
        <v>254</v>
      </c>
      <c r="J50" s="8" t="s">
        <v>38</v>
      </c>
      <c r="K50" s="9" t="s">
        <v>255</v>
      </c>
      <c r="L50" s="8" t="s">
        <v>256</v>
      </c>
      <c r="M50" s="9" t="s">
        <v>257</v>
      </c>
      <c r="N50" s="8" t="s">
        <v>269</v>
      </c>
      <c r="O50" s="9" t="s">
        <v>270</v>
      </c>
      <c r="P50" s="8" t="s">
        <v>271</v>
      </c>
      <c r="Q50" s="10">
        <v>2.020763640106E12</v>
      </c>
      <c r="R50" s="10">
        <v>2.0211763640007E13</v>
      </c>
      <c r="S50" s="8" t="s">
        <v>260</v>
      </c>
      <c r="T50" s="9" t="s">
        <v>261</v>
      </c>
      <c r="U50" s="9" t="s">
        <v>262</v>
      </c>
      <c r="V50" s="8" t="s">
        <v>142</v>
      </c>
      <c r="W50" s="9" t="s">
        <v>276</v>
      </c>
      <c r="X50" s="8">
        <v>11101.0</v>
      </c>
      <c r="Y50" s="9" t="s">
        <v>49</v>
      </c>
      <c r="Z50" s="11" t="s">
        <v>277</v>
      </c>
      <c r="AA50" s="12">
        <v>9.24E7</v>
      </c>
      <c r="AB50" s="9" t="s">
        <v>265</v>
      </c>
      <c r="AC50" s="9" t="s">
        <v>266</v>
      </c>
    </row>
    <row r="51" ht="14.25" customHeight="1">
      <c r="A51" s="8" t="s">
        <v>153</v>
      </c>
      <c r="B51" s="9" t="s">
        <v>154</v>
      </c>
      <c r="C51" s="8" t="s">
        <v>248</v>
      </c>
      <c r="D51" s="9" t="s">
        <v>249</v>
      </c>
      <c r="E51" s="9" t="s">
        <v>250</v>
      </c>
      <c r="F51" s="8" t="s">
        <v>278</v>
      </c>
      <c r="G51" s="8" t="s">
        <v>279</v>
      </c>
      <c r="H51" s="9" t="s">
        <v>280</v>
      </c>
      <c r="I51" s="8" t="s">
        <v>281</v>
      </c>
      <c r="J51" s="8" t="s">
        <v>38</v>
      </c>
      <c r="K51" s="9" t="s">
        <v>282</v>
      </c>
      <c r="L51" s="8" t="s">
        <v>283</v>
      </c>
      <c r="M51" s="9" t="s">
        <v>284</v>
      </c>
      <c r="N51" s="8" t="s">
        <v>285</v>
      </c>
      <c r="O51" s="9" t="s">
        <v>286</v>
      </c>
      <c r="P51" s="8" t="s">
        <v>38</v>
      </c>
      <c r="Q51" s="10">
        <v>2.020763640106E12</v>
      </c>
      <c r="R51" s="10">
        <v>2.0211763640007E13</v>
      </c>
      <c r="S51" s="8" t="s">
        <v>260</v>
      </c>
      <c r="T51" s="9" t="s">
        <v>261</v>
      </c>
      <c r="U51" s="9" t="s">
        <v>262</v>
      </c>
      <c r="V51" s="8" t="s">
        <v>150</v>
      </c>
      <c r="W51" s="9" t="s">
        <v>287</v>
      </c>
      <c r="X51" s="8">
        <v>11101.0</v>
      </c>
      <c r="Y51" s="9" t="s">
        <v>49</v>
      </c>
      <c r="Z51" s="11" t="s">
        <v>288</v>
      </c>
      <c r="AA51" s="12">
        <v>4.5E7</v>
      </c>
      <c r="AB51" s="9" t="s">
        <v>265</v>
      </c>
      <c r="AC51" s="9" t="s">
        <v>266</v>
      </c>
    </row>
    <row r="52" ht="14.25" customHeight="1">
      <c r="A52" s="8" t="s">
        <v>289</v>
      </c>
      <c r="B52" s="9" t="s">
        <v>290</v>
      </c>
      <c r="C52" s="8" t="s">
        <v>291</v>
      </c>
      <c r="D52" s="9" t="s">
        <v>292</v>
      </c>
      <c r="E52" s="9" t="s">
        <v>157</v>
      </c>
      <c r="F52" s="8" t="s">
        <v>293</v>
      </c>
      <c r="G52" s="8" t="s">
        <v>293</v>
      </c>
      <c r="H52" s="9" t="s">
        <v>294</v>
      </c>
      <c r="I52" s="8" t="s">
        <v>295</v>
      </c>
      <c r="J52" s="8" t="s">
        <v>38</v>
      </c>
      <c r="K52" s="9" t="s">
        <v>296</v>
      </c>
      <c r="L52" s="8" t="s">
        <v>297</v>
      </c>
      <c r="M52" s="9" t="s">
        <v>298</v>
      </c>
      <c r="N52" s="8" t="s">
        <v>299</v>
      </c>
      <c r="O52" s="9" t="s">
        <v>300</v>
      </c>
      <c r="P52" s="8" t="s">
        <v>119</v>
      </c>
      <c r="Q52" s="10">
        <v>2.020763640122E12</v>
      </c>
      <c r="R52" s="10">
        <v>2.0211763640008E13</v>
      </c>
      <c r="S52" s="8" t="s">
        <v>301</v>
      </c>
      <c r="T52" s="9" t="s">
        <v>302</v>
      </c>
      <c r="U52" s="9" t="s">
        <v>303</v>
      </c>
      <c r="V52" s="8" t="s">
        <v>47</v>
      </c>
      <c r="W52" s="9" t="s">
        <v>304</v>
      </c>
      <c r="X52" s="8">
        <v>12205.0</v>
      </c>
      <c r="Y52" s="9" t="s">
        <v>305</v>
      </c>
      <c r="Z52" s="11" t="s">
        <v>306</v>
      </c>
      <c r="AA52" s="12">
        <v>7.0E7</v>
      </c>
      <c r="AB52" s="9" t="s">
        <v>290</v>
      </c>
      <c r="AC52" s="9" t="s">
        <v>237</v>
      </c>
    </row>
    <row r="53" ht="14.25" customHeight="1">
      <c r="A53" s="8" t="s">
        <v>289</v>
      </c>
      <c r="B53" s="9" t="s">
        <v>290</v>
      </c>
      <c r="C53" s="8" t="s">
        <v>291</v>
      </c>
      <c r="D53" s="9" t="s">
        <v>292</v>
      </c>
      <c r="E53" s="9" t="s">
        <v>157</v>
      </c>
      <c r="F53" s="8" t="s">
        <v>293</v>
      </c>
      <c r="G53" s="8" t="s">
        <v>293</v>
      </c>
      <c r="H53" s="9" t="s">
        <v>294</v>
      </c>
      <c r="I53" s="8" t="s">
        <v>295</v>
      </c>
      <c r="J53" s="8" t="s">
        <v>38</v>
      </c>
      <c r="K53" s="9" t="s">
        <v>296</v>
      </c>
      <c r="L53" s="8" t="s">
        <v>297</v>
      </c>
      <c r="M53" s="9" t="s">
        <v>298</v>
      </c>
      <c r="N53" s="8" t="s">
        <v>299</v>
      </c>
      <c r="O53" s="9" t="s">
        <v>300</v>
      </c>
      <c r="P53" s="8" t="s">
        <v>119</v>
      </c>
      <c r="Q53" s="10">
        <v>2.020763640122E12</v>
      </c>
      <c r="R53" s="10">
        <v>2.0211763640008E13</v>
      </c>
      <c r="S53" s="8" t="s">
        <v>301</v>
      </c>
      <c r="T53" s="9" t="s">
        <v>302</v>
      </c>
      <c r="U53" s="9" t="s">
        <v>303</v>
      </c>
      <c r="V53" s="8" t="s">
        <v>47</v>
      </c>
      <c r="W53" s="9" t="s">
        <v>304</v>
      </c>
      <c r="X53" s="8">
        <v>22205.0</v>
      </c>
      <c r="Y53" s="9" t="s">
        <v>307</v>
      </c>
      <c r="Z53" s="11" t="s">
        <v>308</v>
      </c>
      <c r="AA53" s="12">
        <v>263038.45</v>
      </c>
      <c r="AB53" s="9" t="s">
        <v>290</v>
      </c>
      <c r="AC53" s="9" t="s">
        <v>237</v>
      </c>
    </row>
    <row r="54" ht="14.25" customHeight="1">
      <c r="A54" s="8" t="s">
        <v>289</v>
      </c>
      <c r="B54" s="9" t="s">
        <v>290</v>
      </c>
      <c r="C54" s="8" t="s">
        <v>291</v>
      </c>
      <c r="D54" s="9" t="s">
        <v>292</v>
      </c>
      <c r="E54" s="9" t="s">
        <v>157</v>
      </c>
      <c r="F54" s="8" t="s">
        <v>293</v>
      </c>
      <c r="G54" s="8" t="s">
        <v>293</v>
      </c>
      <c r="H54" s="9" t="s">
        <v>294</v>
      </c>
      <c r="I54" s="8" t="s">
        <v>309</v>
      </c>
      <c r="J54" s="8" t="s">
        <v>94</v>
      </c>
      <c r="K54" s="9" t="s">
        <v>310</v>
      </c>
      <c r="L54" s="8" t="s">
        <v>311</v>
      </c>
      <c r="M54" s="9" t="s">
        <v>312</v>
      </c>
      <c r="N54" s="8" t="s">
        <v>313</v>
      </c>
      <c r="O54" s="9" t="s">
        <v>314</v>
      </c>
      <c r="P54" s="8" t="s">
        <v>315</v>
      </c>
      <c r="Q54" s="10">
        <v>2.020763640122E12</v>
      </c>
      <c r="R54" s="10">
        <v>2.0211763640008E13</v>
      </c>
      <c r="S54" s="8" t="s">
        <v>301</v>
      </c>
      <c r="T54" s="9" t="s">
        <v>302</v>
      </c>
      <c r="U54" s="9" t="s">
        <v>303</v>
      </c>
      <c r="V54" s="8" t="s">
        <v>62</v>
      </c>
      <c r="W54" s="9" t="s">
        <v>316</v>
      </c>
      <c r="X54" s="8">
        <v>11101.0</v>
      </c>
      <c r="Y54" s="9" t="s">
        <v>49</v>
      </c>
      <c r="Z54" s="11" t="s">
        <v>317</v>
      </c>
      <c r="AA54" s="12">
        <v>3.65E7</v>
      </c>
      <c r="AB54" s="9" t="s">
        <v>290</v>
      </c>
      <c r="AC54" s="9" t="s">
        <v>237</v>
      </c>
    </row>
    <row r="55" ht="14.25" customHeight="1">
      <c r="A55" s="8" t="s">
        <v>289</v>
      </c>
      <c r="B55" s="9" t="s">
        <v>290</v>
      </c>
      <c r="C55" s="8" t="s">
        <v>291</v>
      </c>
      <c r="D55" s="9" t="s">
        <v>292</v>
      </c>
      <c r="E55" s="9" t="s">
        <v>157</v>
      </c>
      <c r="F55" s="8" t="s">
        <v>293</v>
      </c>
      <c r="G55" s="8" t="s">
        <v>293</v>
      </c>
      <c r="H55" s="9" t="s">
        <v>294</v>
      </c>
      <c r="I55" s="8" t="s">
        <v>309</v>
      </c>
      <c r="J55" s="8" t="s">
        <v>94</v>
      </c>
      <c r="K55" s="9" t="s">
        <v>310</v>
      </c>
      <c r="L55" s="8" t="s">
        <v>311</v>
      </c>
      <c r="M55" s="9" t="s">
        <v>312</v>
      </c>
      <c r="N55" s="8" t="s">
        <v>313</v>
      </c>
      <c r="O55" s="9" t="s">
        <v>314</v>
      </c>
      <c r="P55" s="8" t="s">
        <v>315</v>
      </c>
      <c r="Q55" s="10">
        <v>2.020763640122E12</v>
      </c>
      <c r="R55" s="10">
        <v>2.0211763640008E13</v>
      </c>
      <c r="S55" s="8" t="s">
        <v>301</v>
      </c>
      <c r="T55" s="9" t="s">
        <v>302</v>
      </c>
      <c r="U55" s="9" t="s">
        <v>303</v>
      </c>
      <c r="V55" s="8" t="s">
        <v>62</v>
      </c>
      <c r="W55" s="9" t="s">
        <v>316</v>
      </c>
      <c r="X55" s="8">
        <v>12205.0</v>
      </c>
      <c r="Y55" s="9" t="s">
        <v>305</v>
      </c>
      <c r="Z55" s="11" t="s">
        <v>318</v>
      </c>
      <c r="AA55" s="12">
        <v>2.5E7</v>
      </c>
      <c r="AB55" s="9" t="s">
        <v>290</v>
      </c>
      <c r="AC55" s="9" t="s">
        <v>237</v>
      </c>
    </row>
    <row r="56" ht="14.25" customHeight="1">
      <c r="A56" s="8" t="s">
        <v>289</v>
      </c>
      <c r="B56" s="9" t="s">
        <v>290</v>
      </c>
      <c r="C56" s="8" t="s">
        <v>291</v>
      </c>
      <c r="D56" s="9" t="s">
        <v>292</v>
      </c>
      <c r="E56" s="9" t="s">
        <v>157</v>
      </c>
      <c r="F56" s="8" t="s">
        <v>293</v>
      </c>
      <c r="G56" s="8" t="s">
        <v>293</v>
      </c>
      <c r="H56" s="9" t="s">
        <v>294</v>
      </c>
      <c r="I56" s="8" t="s">
        <v>309</v>
      </c>
      <c r="J56" s="8" t="s">
        <v>94</v>
      </c>
      <c r="K56" s="9" t="s">
        <v>310</v>
      </c>
      <c r="L56" s="8" t="s">
        <v>311</v>
      </c>
      <c r="M56" s="9" t="s">
        <v>312</v>
      </c>
      <c r="N56" s="8" t="s">
        <v>313</v>
      </c>
      <c r="O56" s="9" t="s">
        <v>314</v>
      </c>
      <c r="P56" s="8" t="s">
        <v>315</v>
      </c>
      <c r="Q56" s="10">
        <v>2.020763640122E12</v>
      </c>
      <c r="R56" s="10">
        <v>2.0211763640008E13</v>
      </c>
      <c r="S56" s="8" t="s">
        <v>301</v>
      </c>
      <c r="T56" s="9" t="s">
        <v>302</v>
      </c>
      <c r="U56" s="9" t="s">
        <v>303</v>
      </c>
      <c r="V56" s="8" t="s">
        <v>62</v>
      </c>
      <c r="W56" s="9" t="s">
        <v>316</v>
      </c>
      <c r="X56" s="8">
        <v>22205.0</v>
      </c>
      <c r="Y56" s="9" t="s">
        <v>307</v>
      </c>
      <c r="Z56" s="11" t="s">
        <v>319</v>
      </c>
      <c r="AA56" s="12">
        <v>3.4252582E7</v>
      </c>
      <c r="AB56" s="9" t="s">
        <v>290</v>
      </c>
      <c r="AC56" s="9" t="s">
        <v>237</v>
      </c>
    </row>
    <row r="57" ht="14.25" customHeight="1">
      <c r="A57" s="8" t="s">
        <v>289</v>
      </c>
      <c r="B57" s="9" t="s">
        <v>290</v>
      </c>
      <c r="C57" s="8" t="s">
        <v>291</v>
      </c>
      <c r="D57" s="9" t="s">
        <v>292</v>
      </c>
      <c r="E57" s="9" t="s">
        <v>157</v>
      </c>
      <c r="F57" s="8" t="s">
        <v>293</v>
      </c>
      <c r="G57" s="8" t="s">
        <v>293</v>
      </c>
      <c r="H57" s="9" t="s">
        <v>294</v>
      </c>
      <c r="I57" s="8" t="s">
        <v>309</v>
      </c>
      <c r="J57" s="8" t="s">
        <v>94</v>
      </c>
      <c r="K57" s="9" t="s">
        <v>310</v>
      </c>
      <c r="L57" s="8" t="s">
        <v>311</v>
      </c>
      <c r="M57" s="9" t="s">
        <v>312</v>
      </c>
      <c r="N57" s="8" t="s">
        <v>313</v>
      </c>
      <c r="O57" s="9" t="s">
        <v>314</v>
      </c>
      <c r="P57" s="8" t="s">
        <v>315</v>
      </c>
      <c r="Q57" s="10">
        <v>2.020763640122E12</v>
      </c>
      <c r="R57" s="10">
        <v>2.0211763640008E13</v>
      </c>
      <c r="S57" s="8" t="s">
        <v>301</v>
      </c>
      <c r="T57" s="9" t="s">
        <v>302</v>
      </c>
      <c r="U57" s="9" t="s">
        <v>303</v>
      </c>
      <c r="V57" s="8" t="s">
        <v>65</v>
      </c>
      <c r="W57" s="9" t="s">
        <v>320</v>
      </c>
      <c r="X57" s="8">
        <v>12143.0</v>
      </c>
      <c r="Y57" s="9" t="s">
        <v>67</v>
      </c>
      <c r="Z57" s="11" t="s">
        <v>321</v>
      </c>
      <c r="AA57" s="12">
        <v>2.86E7</v>
      </c>
      <c r="AB57" s="9" t="s">
        <v>290</v>
      </c>
      <c r="AC57" s="9" t="s">
        <v>237</v>
      </c>
    </row>
    <row r="58" ht="14.25" customHeight="1">
      <c r="A58" s="8" t="s">
        <v>289</v>
      </c>
      <c r="B58" s="9" t="s">
        <v>290</v>
      </c>
      <c r="C58" s="8" t="s">
        <v>291</v>
      </c>
      <c r="D58" s="9" t="s">
        <v>292</v>
      </c>
      <c r="E58" s="9" t="s">
        <v>157</v>
      </c>
      <c r="F58" s="8" t="s">
        <v>293</v>
      </c>
      <c r="G58" s="8" t="s">
        <v>293</v>
      </c>
      <c r="H58" s="9" t="s">
        <v>294</v>
      </c>
      <c r="I58" s="8" t="s">
        <v>309</v>
      </c>
      <c r="J58" s="8" t="s">
        <v>94</v>
      </c>
      <c r="K58" s="9" t="s">
        <v>310</v>
      </c>
      <c r="L58" s="8" t="s">
        <v>311</v>
      </c>
      <c r="M58" s="9" t="s">
        <v>312</v>
      </c>
      <c r="N58" s="8" t="s">
        <v>313</v>
      </c>
      <c r="O58" s="9" t="s">
        <v>314</v>
      </c>
      <c r="P58" s="8" t="s">
        <v>315</v>
      </c>
      <c r="Q58" s="10">
        <v>2.020763640122E12</v>
      </c>
      <c r="R58" s="10">
        <v>2.0211763640008E13</v>
      </c>
      <c r="S58" s="8" t="s">
        <v>301</v>
      </c>
      <c r="T58" s="9" t="s">
        <v>302</v>
      </c>
      <c r="U58" s="9" t="s">
        <v>303</v>
      </c>
      <c r="V58" s="8" t="s">
        <v>65</v>
      </c>
      <c r="W58" s="9" t="s">
        <v>320</v>
      </c>
      <c r="X58" s="8">
        <v>12205.0</v>
      </c>
      <c r="Y58" s="9" t="s">
        <v>305</v>
      </c>
      <c r="Z58" s="11" t="s">
        <v>322</v>
      </c>
      <c r="AA58" s="12">
        <v>2.5E7</v>
      </c>
      <c r="AB58" s="9" t="s">
        <v>290</v>
      </c>
      <c r="AC58" s="9" t="s">
        <v>237</v>
      </c>
    </row>
    <row r="59" ht="14.25" customHeight="1">
      <c r="A59" s="8" t="s">
        <v>289</v>
      </c>
      <c r="B59" s="9" t="s">
        <v>290</v>
      </c>
      <c r="C59" s="8" t="s">
        <v>291</v>
      </c>
      <c r="D59" s="9" t="s">
        <v>292</v>
      </c>
      <c r="E59" s="9" t="s">
        <v>157</v>
      </c>
      <c r="F59" s="8" t="s">
        <v>293</v>
      </c>
      <c r="G59" s="8" t="s">
        <v>293</v>
      </c>
      <c r="H59" s="9" t="s">
        <v>294</v>
      </c>
      <c r="I59" s="8" t="s">
        <v>309</v>
      </c>
      <c r="J59" s="8" t="s">
        <v>94</v>
      </c>
      <c r="K59" s="9" t="s">
        <v>310</v>
      </c>
      <c r="L59" s="8" t="s">
        <v>311</v>
      </c>
      <c r="M59" s="9" t="s">
        <v>312</v>
      </c>
      <c r="N59" s="8" t="s">
        <v>313</v>
      </c>
      <c r="O59" s="9" t="s">
        <v>314</v>
      </c>
      <c r="P59" s="8" t="s">
        <v>315</v>
      </c>
      <c r="Q59" s="10">
        <v>2.020763640122E12</v>
      </c>
      <c r="R59" s="10">
        <v>2.0211763640008E13</v>
      </c>
      <c r="S59" s="8" t="s">
        <v>301</v>
      </c>
      <c r="T59" s="9" t="s">
        <v>302</v>
      </c>
      <c r="U59" s="9" t="s">
        <v>303</v>
      </c>
      <c r="V59" s="8" t="s">
        <v>65</v>
      </c>
      <c r="W59" s="9" t="s">
        <v>320</v>
      </c>
      <c r="X59" s="8">
        <v>22205.0</v>
      </c>
      <c r="Y59" s="9" t="s">
        <v>307</v>
      </c>
      <c r="Z59" s="11" t="s">
        <v>323</v>
      </c>
      <c r="AA59" s="12">
        <v>8000000.0</v>
      </c>
      <c r="AB59" s="9" t="s">
        <v>290</v>
      </c>
      <c r="AC59" s="9" t="s">
        <v>237</v>
      </c>
    </row>
    <row r="60" ht="14.25" customHeight="1">
      <c r="A60" s="8" t="s">
        <v>289</v>
      </c>
      <c r="B60" s="9" t="s">
        <v>290</v>
      </c>
      <c r="C60" s="8" t="s">
        <v>291</v>
      </c>
      <c r="D60" s="9" t="s">
        <v>292</v>
      </c>
      <c r="E60" s="9" t="s">
        <v>157</v>
      </c>
      <c r="F60" s="8" t="s">
        <v>293</v>
      </c>
      <c r="G60" s="8" t="s">
        <v>293</v>
      </c>
      <c r="H60" s="9" t="s">
        <v>294</v>
      </c>
      <c r="I60" s="8" t="s">
        <v>309</v>
      </c>
      <c r="J60" s="8" t="s">
        <v>94</v>
      </c>
      <c r="K60" s="9" t="s">
        <v>310</v>
      </c>
      <c r="L60" s="8" t="s">
        <v>311</v>
      </c>
      <c r="M60" s="9" t="s">
        <v>312</v>
      </c>
      <c r="N60" s="8" t="s">
        <v>313</v>
      </c>
      <c r="O60" s="9" t="s">
        <v>314</v>
      </c>
      <c r="P60" s="8" t="s">
        <v>315</v>
      </c>
      <c r="Q60" s="10">
        <v>2.020763640122E12</v>
      </c>
      <c r="R60" s="10">
        <v>2.0211763640008E13</v>
      </c>
      <c r="S60" s="8" t="s">
        <v>301</v>
      </c>
      <c r="T60" s="9" t="s">
        <v>302</v>
      </c>
      <c r="U60" s="9" t="s">
        <v>303</v>
      </c>
      <c r="V60" s="8" t="s">
        <v>70</v>
      </c>
      <c r="W60" s="9" t="s">
        <v>324</v>
      </c>
      <c r="X60" s="8">
        <v>11101.0</v>
      </c>
      <c r="Y60" s="9" t="s">
        <v>49</v>
      </c>
      <c r="Z60" s="11" t="s">
        <v>325</v>
      </c>
      <c r="AA60" s="12">
        <v>2.0E7</v>
      </c>
      <c r="AB60" s="9" t="s">
        <v>290</v>
      </c>
      <c r="AC60" s="9" t="s">
        <v>237</v>
      </c>
    </row>
    <row r="61" ht="14.25" customHeight="1">
      <c r="A61" s="8" t="s">
        <v>289</v>
      </c>
      <c r="B61" s="9" t="s">
        <v>290</v>
      </c>
      <c r="C61" s="8" t="s">
        <v>291</v>
      </c>
      <c r="D61" s="9" t="s">
        <v>292</v>
      </c>
      <c r="E61" s="9" t="s">
        <v>157</v>
      </c>
      <c r="F61" s="8" t="s">
        <v>293</v>
      </c>
      <c r="G61" s="8" t="s">
        <v>293</v>
      </c>
      <c r="H61" s="9" t="s">
        <v>294</v>
      </c>
      <c r="I61" s="8" t="s">
        <v>309</v>
      </c>
      <c r="J61" s="8" t="s">
        <v>94</v>
      </c>
      <c r="K61" s="9" t="s">
        <v>310</v>
      </c>
      <c r="L61" s="8" t="s">
        <v>311</v>
      </c>
      <c r="M61" s="9" t="s">
        <v>312</v>
      </c>
      <c r="N61" s="8" t="s">
        <v>313</v>
      </c>
      <c r="O61" s="9" t="s">
        <v>314</v>
      </c>
      <c r="P61" s="8" t="s">
        <v>315</v>
      </c>
      <c r="Q61" s="10">
        <v>2.020763640122E12</v>
      </c>
      <c r="R61" s="10">
        <v>2.0211763640008E13</v>
      </c>
      <c r="S61" s="8" t="s">
        <v>301</v>
      </c>
      <c r="T61" s="9" t="s">
        <v>302</v>
      </c>
      <c r="U61" s="9" t="s">
        <v>303</v>
      </c>
      <c r="V61" s="8" t="s">
        <v>70</v>
      </c>
      <c r="W61" s="9" t="s">
        <v>324</v>
      </c>
      <c r="X61" s="8">
        <v>12143.0</v>
      </c>
      <c r="Y61" s="9" t="s">
        <v>67</v>
      </c>
      <c r="Z61" s="11" t="s">
        <v>326</v>
      </c>
      <c r="AA61" s="12">
        <v>2.7E7</v>
      </c>
      <c r="AB61" s="9" t="s">
        <v>290</v>
      </c>
      <c r="AC61" s="9" t="s">
        <v>237</v>
      </c>
    </row>
    <row r="62" ht="14.25" customHeight="1">
      <c r="A62" s="8" t="s">
        <v>289</v>
      </c>
      <c r="B62" s="9" t="s">
        <v>290</v>
      </c>
      <c r="C62" s="8" t="s">
        <v>291</v>
      </c>
      <c r="D62" s="9" t="s">
        <v>292</v>
      </c>
      <c r="E62" s="9" t="s">
        <v>157</v>
      </c>
      <c r="F62" s="8" t="s">
        <v>293</v>
      </c>
      <c r="G62" s="8" t="s">
        <v>293</v>
      </c>
      <c r="H62" s="9" t="s">
        <v>294</v>
      </c>
      <c r="I62" s="8" t="s">
        <v>309</v>
      </c>
      <c r="J62" s="8" t="s">
        <v>94</v>
      </c>
      <c r="K62" s="9" t="s">
        <v>310</v>
      </c>
      <c r="L62" s="8" t="s">
        <v>311</v>
      </c>
      <c r="M62" s="9" t="s">
        <v>312</v>
      </c>
      <c r="N62" s="8" t="s">
        <v>313</v>
      </c>
      <c r="O62" s="9" t="s">
        <v>314</v>
      </c>
      <c r="P62" s="8" t="s">
        <v>315</v>
      </c>
      <c r="Q62" s="10">
        <v>2.020763640122E12</v>
      </c>
      <c r="R62" s="10">
        <v>2.0211763640008E13</v>
      </c>
      <c r="S62" s="8" t="s">
        <v>301</v>
      </c>
      <c r="T62" s="9" t="s">
        <v>302</v>
      </c>
      <c r="U62" s="9" t="s">
        <v>303</v>
      </c>
      <c r="V62" s="8" t="s">
        <v>70</v>
      </c>
      <c r="W62" s="9" t="s">
        <v>324</v>
      </c>
      <c r="X62" s="8">
        <v>22141.0</v>
      </c>
      <c r="Y62" s="9" t="s">
        <v>327</v>
      </c>
      <c r="Z62" s="11" t="s">
        <v>328</v>
      </c>
      <c r="AA62" s="12">
        <v>4.2308074E7</v>
      </c>
      <c r="AB62" s="9" t="s">
        <v>290</v>
      </c>
      <c r="AC62" s="9" t="s">
        <v>237</v>
      </c>
    </row>
    <row r="63" ht="14.25" customHeight="1">
      <c r="A63" s="8" t="s">
        <v>289</v>
      </c>
      <c r="B63" s="9" t="s">
        <v>290</v>
      </c>
      <c r="C63" s="8" t="s">
        <v>291</v>
      </c>
      <c r="D63" s="9" t="s">
        <v>292</v>
      </c>
      <c r="E63" s="9" t="s">
        <v>157</v>
      </c>
      <c r="F63" s="8" t="s">
        <v>293</v>
      </c>
      <c r="G63" s="8" t="s">
        <v>293</v>
      </c>
      <c r="H63" s="9" t="s">
        <v>294</v>
      </c>
      <c r="I63" s="8" t="s">
        <v>309</v>
      </c>
      <c r="J63" s="8" t="s">
        <v>94</v>
      </c>
      <c r="K63" s="9" t="s">
        <v>310</v>
      </c>
      <c r="L63" s="8" t="s">
        <v>311</v>
      </c>
      <c r="M63" s="9" t="s">
        <v>312</v>
      </c>
      <c r="N63" s="8" t="s">
        <v>313</v>
      </c>
      <c r="O63" s="9" t="s">
        <v>314</v>
      </c>
      <c r="P63" s="8" t="s">
        <v>315</v>
      </c>
      <c r="Q63" s="10">
        <v>2.020763640122E12</v>
      </c>
      <c r="R63" s="10">
        <v>2.0211763640008E13</v>
      </c>
      <c r="S63" s="8" t="s">
        <v>301</v>
      </c>
      <c r="T63" s="9" t="s">
        <v>302</v>
      </c>
      <c r="U63" s="9" t="s">
        <v>303</v>
      </c>
      <c r="V63" s="8" t="s">
        <v>142</v>
      </c>
      <c r="W63" s="9" t="s">
        <v>329</v>
      </c>
      <c r="X63" s="8">
        <v>11101.0</v>
      </c>
      <c r="Y63" s="9" t="s">
        <v>49</v>
      </c>
      <c r="Z63" s="11" t="s">
        <v>330</v>
      </c>
      <c r="AA63" s="12">
        <v>2.88E7</v>
      </c>
      <c r="AB63" s="9" t="s">
        <v>290</v>
      </c>
      <c r="AC63" s="9" t="s">
        <v>237</v>
      </c>
    </row>
    <row r="64" ht="14.25" customHeight="1">
      <c r="A64" s="8" t="s">
        <v>289</v>
      </c>
      <c r="B64" s="9" t="s">
        <v>290</v>
      </c>
      <c r="C64" s="8" t="s">
        <v>291</v>
      </c>
      <c r="D64" s="9" t="s">
        <v>292</v>
      </c>
      <c r="E64" s="9" t="s">
        <v>157</v>
      </c>
      <c r="F64" s="8" t="s">
        <v>293</v>
      </c>
      <c r="G64" s="8" t="s">
        <v>293</v>
      </c>
      <c r="H64" s="9" t="s">
        <v>294</v>
      </c>
      <c r="I64" s="8" t="s">
        <v>309</v>
      </c>
      <c r="J64" s="8" t="s">
        <v>94</v>
      </c>
      <c r="K64" s="9" t="s">
        <v>310</v>
      </c>
      <c r="L64" s="8" t="s">
        <v>311</v>
      </c>
      <c r="M64" s="9" t="s">
        <v>312</v>
      </c>
      <c r="N64" s="8" t="s">
        <v>313</v>
      </c>
      <c r="O64" s="9" t="s">
        <v>314</v>
      </c>
      <c r="P64" s="8" t="s">
        <v>315</v>
      </c>
      <c r="Q64" s="10">
        <v>2.020763640122E12</v>
      </c>
      <c r="R64" s="10">
        <v>2.0211763640008E13</v>
      </c>
      <c r="S64" s="8" t="s">
        <v>301</v>
      </c>
      <c r="T64" s="9" t="s">
        <v>302</v>
      </c>
      <c r="U64" s="9" t="s">
        <v>303</v>
      </c>
      <c r="V64" s="8" t="s">
        <v>142</v>
      </c>
      <c r="W64" s="9" t="s">
        <v>329</v>
      </c>
      <c r="X64" s="8">
        <v>12143.0</v>
      </c>
      <c r="Y64" s="9" t="s">
        <v>67</v>
      </c>
      <c r="Z64" s="11" t="s">
        <v>331</v>
      </c>
      <c r="AA64" s="12">
        <v>2.0E7</v>
      </c>
      <c r="AB64" s="9" t="s">
        <v>290</v>
      </c>
      <c r="AC64" s="9" t="s">
        <v>237</v>
      </c>
    </row>
    <row r="65" ht="14.25" customHeight="1">
      <c r="A65" s="8" t="s">
        <v>289</v>
      </c>
      <c r="B65" s="9" t="s">
        <v>290</v>
      </c>
      <c r="C65" s="8" t="s">
        <v>291</v>
      </c>
      <c r="D65" s="9" t="s">
        <v>292</v>
      </c>
      <c r="E65" s="9" t="s">
        <v>157</v>
      </c>
      <c r="F65" s="8" t="s">
        <v>293</v>
      </c>
      <c r="G65" s="8" t="s">
        <v>293</v>
      </c>
      <c r="H65" s="9" t="s">
        <v>294</v>
      </c>
      <c r="I65" s="8" t="s">
        <v>309</v>
      </c>
      <c r="J65" s="8" t="s">
        <v>94</v>
      </c>
      <c r="K65" s="9" t="s">
        <v>310</v>
      </c>
      <c r="L65" s="8" t="s">
        <v>311</v>
      </c>
      <c r="M65" s="9" t="s">
        <v>312</v>
      </c>
      <c r="N65" s="8" t="s">
        <v>313</v>
      </c>
      <c r="O65" s="9" t="s">
        <v>314</v>
      </c>
      <c r="P65" s="8" t="s">
        <v>315</v>
      </c>
      <c r="Q65" s="10">
        <v>2.020763640122E12</v>
      </c>
      <c r="R65" s="10">
        <v>2.0211763640008E13</v>
      </c>
      <c r="S65" s="8" t="s">
        <v>301</v>
      </c>
      <c r="T65" s="9" t="s">
        <v>302</v>
      </c>
      <c r="U65" s="9" t="s">
        <v>303</v>
      </c>
      <c r="V65" s="8" t="s">
        <v>142</v>
      </c>
      <c r="W65" s="9" t="s">
        <v>329</v>
      </c>
      <c r="X65" s="8">
        <v>12205.0</v>
      </c>
      <c r="Y65" s="9" t="s">
        <v>305</v>
      </c>
      <c r="Z65" s="11" t="s">
        <v>332</v>
      </c>
      <c r="AA65" s="12">
        <v>8400000.0</v>
      </c>
      <c r="AB65" s="9" t="s">
        <v>290</v>
      </c>
      <c r="AC65" s="9" t="s">
        <v>237</v>
      </c>
    </row>
    <row r="66" ht="14.25" customHeight="1">
      <c r="A66" s="8" t="s">
        <v>289</v>
      </c>
      <c r="B66" s="9" t="s">
        <v>290</v>
      </c>
      <c r="C66" s="8" t="s">
        <v>291</v>
      </c>
      <c r="D66" s="9" t="s">
        <v>292</v>
      </c>
      <c r="E66" s="9" t="s">
        <v>157</v>
      </c>
      <c r="F66" s="8" t="s">
        <v>293</v>
      </c>
      <c r="G66" s="8" t="s">
        <v>293</v>
      </c>
      <c r="H66" s="9" t="s">
        <v>294</v>
      </c>
      <c r="I66" s="8" t="s">
        <v>309</v>
      </c>
      <c r="J66" s="8" t="s">
        <v>94</v>
      </c>
      <c r="K66" s="9" t="s">
        <v>310</v>
      </c>
      <c r="L66" s="8" t="s">
        <v>311</v>
      </c>
      <c r="M66" s="9" t="s">
        <v>312</v>
      </c>
      <c r="N66" s="8" t="s">
        <v>313</v>
      </c>
      <c r="O66" s="9" t="s">
        <v>314</v>
      </c>
      <c r="P66" s="8" t="s">
        <v>315</v>
      </c>
      <c r="Q66" s="10">
        <v>2.020763640122E12</v>
      </c>
      <c r="R66" s="10">
        <v>2.0211763640008E13</v>
      </c>
      <c r="S66" s="8" t="s">
        <v>301</v>
      </c>
      <c r="T66" s="9" t="s">
        <v>302</v>
      </c>
      <c r="U66" s="9" t="s">
        <v>303</v>
      </c>
      <c r="V66" s="8" t="s">
        <v>142</v>
      </c>
      <c r="W66" s="9" t="s">
        <v>329</v>
      </c>
      <c r="X66" s="8">
        <v>22205.0</v>
      </c>
      <c r="Y66" s="9" t="s">
        <v>307</v>
      </c>
      <c r="Z66" s="11" t="s">
        <v>333</v>
      </c>
      <c r="AA66" s="12">
        <v>2.618E7</v>
      </c>
      <c r="AB66" s="9" t="s">
        <v>290</v>
      </c>
      <c r="AC66" s="9" t="s">
        <v>237</v>
      </c>
    </row>
    <row r="67" ht="14.25" customHeight="1">
      <c r="A67" s="8" t="s">
        <v>289</v>
      </c>
      <c r="B67" s="9" t="s">
        <v>290</v>
      </c>
      <c r="C67" s="8" t="s">
        <v>291</v>
      </c>
      <c r="D67" s="9" t="s">
        <v>292</v>
      </c>
      <c r="E67" s="9" t="s">
        <v>157</v>
      </c>
      <c r="F67" s="8" t="s">
        <v>293</v>
      </c>
      <c r="G67" s="8" t="s">
        <v>293</v>
      </c>
      <c r="H67" s="9" t="s">
        <v>294</v>
      </c>
      <c r="I67" s="8" t="s">
        <v>309</v>
      </c>
      <c r="J67" s="8" t="s">
        <v>94</v>
      </c>
      <c r="K67" s="9" t="s">
        <v>310</v>
      </c>
      <c r="L67" s="8" t="s">
        <v>311</v>
      </c>
      <c r="M67" s="9" t="s">
        <v>312</v>
      </c>
      <c r="N67" s="8" t="s">
        <v>313</v>
      </c>
      <c r="O67" s="9" t="s">
        <v>314</v>
      </c>
      <c r="P67" s="8" t="s">
        <v>315</v>
      </c>
      <c r="Q67" s="10">
        <v>2.020763640122E12</v>
      </c>
      <c r="R67" s="10">
        <v>2.0211763640008E13</v>
      </c>
      <c r="S67" s="8" t="s">
        <v>301</v>
      </c>
      <c r="T67" s="9" t="s">
        <v>302</v>
      </c>
      <c r="U67" s="9" t="s">
        <v>303</v>
      </c>
      <c r="V67" s="8" t="s">
        <v>150</v>
      </c>
      <c r="W67" s="9" t="s">
        <v>334</v>
      </c>
      <c r="X67" s="8">
        <v>11101.0</v>
      </c>
      <c r="Y67" s="9" t="s">
        <v>49</v>
      </c>
      <c r="Z67" s="11" t="s">
        <v>335</v>
      </c>
      <c r="AA67" s="12">
        <v>1.8E7</v>
      </c>
      <c r="AB67" s="9" t="s">
        <v>290</v>
      </c>
      <c r="AC67" s="9" t="s">
        <v>237</v>
      </c>
    </row>
    <row r="68" ht="14.25" customHeight="1">
      <c r="A68" s="8" t="s">
        <v>289</v>
      </c>
      <c r="B68" s="9" t="s">
        <v>290</v>
      </c>
      <c r="C68" s="8" t="s">
        <v>291</v>
      </c>
      <c r="D68" s="9" t="s">
        <v>292</v>
      </c>
      <c r="E68" s="9" t="s">
        <v>157</v>
      </c>
      <c r="F68" s="8" t="s">
        <v>293</v>
      </c>
      <c r="G68" s="8" t="s">
        <v>293</v>
      </c>
      <c r="H68" s="9" t="s">
        <v>294</v>
      </c>
      <c r="I68" s="8" t="s">
        <v>309</v>
      </c>
      <c r="J68" s="8" t="s">
        <v>94</v>
      </c>
      <c r="K68" s="9" t="s">
        <v>310</v>
      </c>
      <c r="L68" s="8" t="s">
        <v>311</v>
      </c>
      <c r="M68" s="9" t="s">
        <v>312</v>
      </c>
      <c r="N68" s="8" t="s">
        <v>313</v>
      </c>
      <c r="O68" s="9" t="s">
        <v>314</v>
      </c>
      <c r="P68" s="8" t="s">
        <v>315</v>
      </c>
      <c r="Q68" s="10">
        <v>2.020763640122E12</v>
      </c>
      <c r="R68" s="10">
        <v>2.0211763640008E13</v>
      </c>
      <c r="S68" s="8" t="s">
        <v>301</v>
      </c>
      <c r="T68" s="9" t="s">
        <v>302</v>
      </c>
      <c r="U68" s="9" t="s">
        <v>303</v>
      </c>
      <c r="V68" s="8" t="s">
        <v>150</v>
      </c>
      <c r="W68" s="9" t="s">
        <v>334</v>
      </c>
      <c r="X68" s="8">
        <v>12143.0</v>
      </c>
      <c r="Y68" s="9" t="s">
        <v>67</v>
      </c>
      <c r="Z68" s="11" t="s">
        <v>336</v>
      </c>
      <c r="AA68" s="12">
        <v>3.5838035E7</v>
      </c>
      <c r="AB68" s="9" t="s">
        <v>290</v>
      </c>
      <c r="AC68" s="9" t="s">
        <v>237</v>
      </c>
    </row>
    <row r="69" ht="14.25" customHeight="1">
      <c r="A69" s="8" t="s">
        <v>289</v>
      </c>
      <c r="B69" s="9" t="s">
        <v>290</v>
      </c>
      <c r="C69" s="8" t="s">
        <v>291</v>
      </c>
      <c r="D69" s="9" t="s">
        <v>292</v>
      </c>
      <c r="E69" s="9" t="s">
        <v>157</v>
      </c>
      <c r="F69" s="8" t="s">
        <v>293</v>
      </c>
      <c r="G69" s="8" t="s">
        <v>293</v>
      </c>
      <c r="H69" s="9" t="s">
        <v>294</v>
      </c>
      <c r="I69" s="8" t="s">
        <v>309</v>
      </c>
      <c r="J69" s="8" t="s">
        <v>94</v>
      </c>
      <c r="K69" s="9" t="s">
        <v>310</v>
      </c>
      <c r="L69" s="8" t="s">
        <v>311</v>
      </c>
      <c r="M69" s="9" t="s">
        <v>312</v>
      </c>
      <c r="N69" s="8" t="s">
        <v>313</v>
      </c>
      <c r="O69" s="9" t="s">
        <v>314</v>
      </c>
      <c r="P69" s="8" t="s">
        <v>315</v>
      </c>
      <c r="Q69" s="10">
        <v>2.020763640122E12</v>
      </c>
      <c r="R69" s="10">
        <v>2.0211763640008E13</v>
      </c>
      <c r="S69" s="8" t="s">
        <v>301</v>
      </c>
      <c r="T69" s="9" t="s">
        <v>302</v>
      </c>
      <c r="U69" s="9" t="s">
        <v>303</v>
      </c>
      <c r="V69" s="8" t="s">
        <v>150</v>
      </c>
      <c r="W69" s="9" t="s">
        <v>334</v>
      </c>
      <c r="X69" s="8">
        <v>22141.0</v>
      </c>
      <c r="Y69" s="9" t="s">
        <v>327</v>
      </c>
      <c r="Z69" s="11" t="s">
        <v>337</v>
      </c>
      <c r="AA69" s="12">
        <v>5.916197E7</v>
      </c>
      <c r="AB69" s="9" t="s">
        <v>290</v>
      </c>
      <c r="AC69" s="9" t="s">
        <v>237</v>
      </c>
    </row>
    <row r="70" ht="14.25" customHeight="1">
      <c r="A70" s="8" t="s">
        <v>289</v>
      </c>
      <c r="B70" s="9" t="s">
        <v>290</v>
      </c>
      <c r="C70" s="8" t="s">
        <v>291</v>
      </c>
      <c r="D70" s="9" t="s">
        <v>292</v>
      </c>
      <c r="E70" s="9" t="s">
        <v>157</v>
      </c>
      <c r="F70" s="8" t="s">
        <v>293</v>
      </c>
      <c r="G70" s="8" t="s">
        <v>293</v>
      </c>
      <c r="H70" s="9" t="s">
        <v>294</v>
      </c>
      <c r="I70" s="8" t="s">
        <v>309</v>
      </c>
      <c r="J70" s="8" t="s">
        <v>94</v>
      </c>
      <c r="K70" s="9" t="s">
        <v>310</v>
      </c>
      <c r="L70" s="8" t="s">
        <v>311</v>
      </c>
      <c r="M70" s="9" t="s">
        <v>312</v>
      </c>
      <c r="N70" s="8" t="s">
        <v>313</v>
      </c>
      <c r="O70" s="9" t="s">
        <v>314</v>
      </c>
      <c r="P70" s="8" t="s">
        <v>315</v>
      </c>
      <c r="Q70" s="10">
        <v>2.020763640122E12</v>
      </c>
      <c r="R70" s="10">
        <v>2.0211763640008E13</v>
      </c>
      <c r="S70" s="8" t="s">
        <v>301</v>
      </c>
      <c r="T70" s="9" t="s">
        <v>302</v>
      </c>
      <c r="U70" s="9" t="s">
        <v>303</v>
      </c>
      <c r="V70" s="8" t="s">
        <v>206</v>
      </c>
      <c r="W70" s="9" t="s">
        <v>338</v>
      </c>
      <c r="X70" s="8">
        <v>11101.0</v>
      </c>
      <c r="Y70" s="9" t="s">
        <v>49</v>
      </c>
      <c r="Z70" s="11" t="s">
        <v>339</v>
      </c>
      <c r="AA70" s="12">
        <v>5.38E7</v>
      </c>
      <c r="AB70" s="9" t="s">
        <v>290</v>
      </c>
      <c r="AC70" s="9" t="s">
        <v>237</v>
      </c>
    </row>
    <row r="71" ht="14.25" customHeight="1">
      <c r="A71" s="8" t="s">
        <v>289</v>
      </c>
      <c r="B71" s="9" t="s">
        <v>290</v>
      </c>
      <c r="C71" s="8" t="s">
        <v>340</v>
      </c>
      <c r="D71" s="9" t="s">
        <v>341</v>
      </c>
      <c r="E71" s="9" t="s">
        <v>157</v>
      </c>
      <c r="F71" s="8" t="s">
        <v>342</v>
      </c>
      <c r="G71" s="8" t="s">
        <v>342</v>
      </c>
      <c r="H71" s="9" t="s">
        <v>343</v>
      </c>
      <c r="I71" s="8" t="s">
        <v>344</v>
      </c>
      <c r="J71" s="8" t="s">
        <v>38</v>
      </c>
      <c r="K71" s="9" t="s">
        <v>345</v>
      </c>
      <c r="L71" s="8" t="s">
        <v>346</v>
      </c>
      <c r="M71" s="9" t="s">
        <v>347</v>
      </c>
      <c r="N71" s="8" t="s">
        <v>348</v>
      </c>
      <c r="O71" s="9" t="s">
        <v>349</v>
      </c>
      <c r="P71" s="8" t="s">
        <v>350</v>
      </c>
      <c r="Q71" s="10">
        <v>2.020763640121E12</v>
      </c>
      <c r="R71" s="10">
        <v>2.0211763640009E13</v>
      </c>
      <c r="S71" s="8" t="s">
        <v>351</v>
      </c>
      <c r="T71" s="9" t="s">
        <v>352</v>
      </c>
      <c r="U71" s="9" t="s">
        <v>353</v>
      </c>
      <c r="V71" s="8" t="s">
        <v>47</v>
      </c>
      <c r="W71" s="9" t="s">
        <v>354</v>
      </c>
      <c r="X71" s="8">
        <v>12143.0</v>
      </c>
      <c r="Y71" s="9" t="s">
        <v>67</v>
      </c>
      <c r="Z71" s="11" t="s">
        <v>355</v>
      </c>
      <c r="AA71" s="12">
        <v>3.74E7</v>
      </c>
      <c r="AB71" s="9" t="s">
        <v>290</v>
      </c>
      <c r="AC71" s="9" t="s">
        <v>237</v>
      </c>
    </row>
    <row r="72" ht="14.25" customHeight="1">
      <c r="A72" s="8" t="s">
        <v>289</v>
      </c>
      <c r="B72" s="9" t="s">
        <v>290</v>
      </c>
      <c r="C72" s="8" t="s">
        <v>340</v>
      </c>
      <c r="D72" s="9" t="s">
        <v>341</v>
      </c>
      <c r="E72" s="9" t="s">
        <v>157</v>
      </c>
      <c r="F72" s="8" t="s">
        <v>342</v>
      </c>
      <c r="G72" s="8" t="s">
        <v>342</v>
      </c>
      <c r="H72" s="9" t="s">
        <v>343</v>
      </c>
      <c r="I72" s="8" t="s">
        <v>344</v>
      </c>
      <c r="J72" s="8" t="s">
        <v>38</v>
      </c>
      <c r="K72" s="9" t="s">
        <v>345</v>
      </c>
      <c r="L72" s="8" t="s">
        <v>346</v>
      </c>
      <c r="M72" s="9" t="s">
        <v>347</v>
      </c>
      <c r="N72" s="8" t="s">
        <v>348</v>
      </c>
      <c r="O72" s="9" t="s">
        <v>349</v>
      </c>
      <c r="P72" s="8" t="s">
        <v>350</v>
      </c>
      <c r="Q72" s="10">
        <v>2.020763640121E12</v>
      </c>
      <c r="R72" s="10">
        <v>2.0211763640009E13</v>
      </c>
      <c r="S72" s="8" t="s">
        <v>351</v>
      </c>
      <c r="T72" s="9" t="s">
        <v>352</v>
      </c>
      <c r="U72" s="9" t="s">
        <v>353</v>
      </c>
      <c r="V72" s="8" t="s">
        <v>62</v>
      </c>
      <c r="W72" s="9" t="s">
        <v>356</v>
      </c>
      <c r="X72" s="8">
        <v>11101.0</v>
      </c>
      <c r="Y72" s="9" t="s">
        <v>49</v>
      </c>
      <c r="Z72" s="11" t="s">
        <v>357</v>
      </c>
      <c r="AA72" s="12">
        <v>1.2E7</v>
      </c>
      <c r="AB72" s="9" t="s">
        <v>290</v>
      </c>
      <c r="AC72" s="9" t="s">
        <v>237</v>
      </c>
    </row>
    <row r="73" ht="14.25" customHeight="1">
      <c r="A73" s="8" t="s">
        <v>289</v>
      </c>
      <c r="B73" s="9" t="s">
        <v>290</v>
      </c>
      <c r="C73" s="8" t="s">
        <v>340</v>
      </c>
      <c r="D73" s="9" t="s">
        <v>341</v>
      </c>
      <c r="E73" s="9" t="s">
        <v>157</v>
      </c>
      <c r="F73" s="8" t="s">
        <v>342</v>
      </c>
      <c r="G73" s="8" t="s">
        <v>342</v>
      </c>
      <c r="H73" s="9" t="s">
        <v>343</v>
      </c>
      <c r="I73" s="8" t="s">
        <v>344</v>
      </c>
      <c r="J73" s="8" t="s">
        <v>38</v>
      </c>
      <c r="K73" s="9" t="s">
        <v>345</v>
      </c>
      <c r="L73" s="8" t="s">
        <v>346</v>
      </c>
      <c r="M73" s="9" t="s">
        <v>347</v>
      </c>
      <c r="N73" s="8" t="s">
        <v>348</v>
      </c>
      <c r="O73" s="9" t="s">
        <v>349</v>
      </c>
      <c r="P73" s="8" t="s">
        <v>350</v>
      </c>
      <c r="Q73" s="10">
        <v>2.020763640121E12</v>
      </c>
      <c r="R73" s="10">
        <v>2.0211763640009E13</v>
      </c>
      <c r="S73" s="8" t="s">
        <v>351</v>
      </c>
      <c r="T73" s="9" t="s">
        <v>352</v>
      </c>
      <c r="U73" s="9" t="s">
        <v>353</v>
      </c>
      <c r="V73" s="8" t="s">
        <v>65</v>
      </c>
      <c r="W73" s="9" t="s">
        <v>358</v>
      </c>
      <c r="X73" s="8">
        <v>11101.0</v>
      </c>
      <c r="Y73" s="9" t="s">
        <v>49</v>
      </c>
      <c r="Z73" s="11" t="s">
        <v>359</v>
      </c>
      <c r="AA73" s="12">
        <v>9.51E7</v>
      </c>
      <c r="AB73" s="9" t="s">
        <v>290</v>
      </c>
      <c r="AC73" s="9" t="s">
        <v>237</v>
      </c>
    </row>
    <row r="74" ht="14.25" customHeight="1">
      <c r="A74" s="8" t="s">
        <v>289</v>
      </c>
      <c r="B74" s="9" t="s">
        <v>290</v>
      </c>
      <c r="C74" s="8" t="s">
        <v>340</v>
      </c>
      <c r="D74" s="9" t="s">
        <v>341</v>
      </c>
      <c r="E74" s="9" t="s">
        <v>157</v>
      </c>
      <c r="F74" s="8" t="s">
        <v>342</v>
      </c>
      <c r="G74" s="8" t="s">
        <v>342</v>
      </c>
      <c r="H74" s="9" t="s">
        <v>343</v>
      </c>
      <c r="I74" s="8" t="s">
        <v>344</v>
      </c>
      <c r="J74" s="8" t="s">
        <v>38</v>
      </c>
      <c r="K74" s="9" t="s">
        <v>345</v>
      </c>
      <c r="L74" s="8" t="s">
        <v>346</v>
      </c>
      <c r="M74" s="9" t="s">
        <v>347</v>
      </c>
      <c r="N74" s="8" t="s">
        <v>348</v>
      </c>
      <c r="O74" s="9" t="s">
        <v>349</v>
      </c>
      <c r="P74" s="8" t="s">
        <v>350</v>
      </c>
      <c r="Q74" s="10">
        <v>2.020763640121E12</v>
      </c>
      <c r="R74" s="10">
        <v>2.0211763640009E13</v>
      </c>
      <c r="S74" s="8" t="s">
        <v>351</v>
      </c>
      <c r="T74" s="9" t="s">
        <v>352</v>
      </c>
      <c r="U74" s="9" t="s">
        <v>353</v>
      </c>
      <c r="V74" s="8" t="s">
        <v>65</v>
      </c>
      <c r="W74" s="9" t="s">
        <v>358</v>
      </c>
      <c r="X74" s="8">
        <v>12141.0</v>
      </c>
      <c r="Y74" s="9" t="s">
        <v>360</v>
      </c>
      <c r="Z74" s="11" t="s">
        <v>361</v>
      </c>
      <c r="AA74" s="12">
        <v>8.4828829E7</v>
      </c>
      <c r="AB74" s="9" t="s">
        <v>290</v>
      </c>
      <c r="AC74" s="9" t="s">
        <v>237</v>
      </c>
    </row>
    <row r="75" ht="14.25" customHeight="1">
      <c r="A75" s="8" t="s">
        <v>289</v>
      </c>
      <c r="B75" s="9" t="s">
        <v>290</v>
      </c>
      <c r="C75" s="8" t="s">
        <v>340</v>
      </c>
      <c r="D75" s="9" t="s">
        <v>341</v>
      </c>
      <c r="E75" s="9" t="s">
        <v>157</v>
      </c>
      <c r="F75" s="8" t="s">
        <v>342</v>
      </c>
      <c r="G75" s="8" t="s">
        <v>342</v>
      </c>
      <c r="H75" s="9" t="s">
        <v>343</v>
      </c>
      <c r="I75" s="8" t="s">
        <v>344</v>
      </c>
      <c r="J75" s="8" t="s">
        <v>38</v>
      </c>
      <c r="K75" s="9" t="s">
        <v>345</v>
      </c>
      <c r="L75" s="8" t="s">
        <v>346</v>
      </c>
      <c r="M75" s="9" t="s">
        <v>347</v>
      </c>
      <c r="N75" s="8" t="s">
        <v>348</v>
      </c>
      <c r="O75" s="9" t="s">
        <v>349</v>
      </c>
      <c r="P75" s="8" t="s">
        <v>350</v>
      </c>
      <c r="Q75" s="10">
        <v>2.020763640121E12</v>
      </c>
      <c r="R75" s="10">
        <v>2.0211763640009E13</v>
      </c>
      <c r="S75" s="8" t="s">
        <v>351</v>
      </c>
      <c r="T75" s="9" t="s">
        <v>352</v>
      </c>
      <c r="U75" s="9" t="s">
        <v>353</v>
      </c>
      <c r="V75" s="8" t="s">
        <v>65</v>
      </c>
      <c r="W75" s="9" t="s">
        <v>358</v>
      </c>
      <c r="X75" s="8">
        <v>12143.0</v>
      </c>
      <c r="Y75" s="9" t="s">
        <v>67</v>
      </c>
      <c r="Z75" s="11" t="s">
        <v>362</v>
      </c>
      <c r="AA75" s="12">
        <v>1.10561965E8</v>
      </c>
      <c r="AB75" s="9" t="s">
        <v>290</v>
      </c>
      <c r="AC75" s="9" t="s">
        <v>237</v>
      </c>
    </row>
    <row r="76" ht="14.25" customHeight="1">
      <c r="A76" s="8" t="s">
        <v>289</v>
      </c>
      <c r="B76" s="9" t="s">
        <v>290</v>
      </c>
      <c r="C76" s="8" t="s">
        <v>340</v>
      </c>
      <c r="D76" s="9" t="s">
        <v>341</v>
      </c>
      <c r="E76" s="9" t="s">
        <v>157</v>
      </c>
      <c r="F76" s="8" t="s">
        <v>342</v>
      </c>
      <c r="G76" s="8" t="s">
        <v>342</v>
      </c>
      <c r="H76" s="9" t="s">
        <v>343</v>
      </c>
      <c r="I76" s="8" t="s">
        <v>344</v>
      </c>
      <c r="J76" s="8" t="s">
        <v>38</v>
      </c>
      <c r="K76" s="9" t="s">
        <v>345</v>
      </c>
      <c r="L76" s="8" t="s">
        <v>346</v>
      </c>
      <c r="M76" s="9" t="s">
        <v>347</v>
      </c>
      <c r="N76" s="8" t="s">
        <v>348</v>
      </c>
      <c r="O76" s="9" t="s">
        <v>349</v>
      </c>
      <c r="P76" s="8" t="s">
        <v>350</v>
      </c>
      <c r="Q76" s="10">
        <v>2.020763640121E12</v>
      </c>
      <c r="R76" s="10">
        <v>2.0211763640009E13</v>
      </c>
      <c r="S76" s="8" t="s">
        <v>351</v>
      </c>
      <c r="T76" s="9" t="s">
        <v>352</v>
      </c>
      <c r="U76" s="9" t="s">
        <v>353</v>
      </c>
      <c r="V76" s="8" t="s">
        <v>65</v>
      </c>
      <c r="W76" s="9" t="s">
        <v>358</v>
      </c>
      <c r="X76" s="8">
        <v>12205.0</v>
      </c>
      <c r="Y76" s="9" t="s">
        <v>305</v>
      </c>
      <c r="Z76" s="11" t="s">
        <v>363</v>
      </c>
      <c r="AA76" s="12">
        <v>7.2038035E7</v>
      </c>
      <c r="AB76" s="9" t="s">
        <v>290</v>
      </c>
      <c r="AC76" s="9" t="s">
        <v>237</v>
      </c>
    </row>
    <row r="77" ht="14.25" customHeight="1">
      <c r="A77" s="8" t="s">
        <v>289</v>
      </c>
      <c r="B77" s="9" t="s">
        <v>290</v>
      </c>
      <c r="C77" s="8" t="s">
        <v>340</v>
      </c>
      <c r="D77" s="9" t="s">
        <v>341</v>
      </c>
      <c r="E77" s="9" t="s">
        <v>157</v>
      </c>
      <c r="F77" s="8" t="s">
        <v>342</v>
      </c>
      <c r="G77" s="8" t="s">
        <v>342</v>
      </c>
      <c r="H77" s="9" t="s">
        <v>343</v>
      </c>
      <c r="I77" s="8" t="s">
        <v>344</v>
      </c>
      <c r="J77" s="8" t="s">
        <v>38</v>
      </c>
      <c r="K77" s="9" t="s">
        <v>345</v>
      </c>
      <c r="L77" s="8" t="s">
        <v>346</v>
      </c>
      <c r="M77" s="9" t="s">
        <v>347</v>
      </c>
      <c r="N77" s="8" t="s">
        <v>348</v>
      </c>
      <c r="O77" s="9" t="s">
        <v>349</v>
      </c>
      <c r="P77" s="8" t="s">
        <v>350</v>
      </c>
      <c r="Q77" s="10">
        <v>2.020763640121E12</v>
      </c>
      <c r="R77" s="10">
        <v>2.0211763640009E13</v>
      </c>
      <c r="S77" s="8" t="s">
        <v>351</v>
      </c>
      <c r="T77" s="9" t="s">
        <v>352</v>
      </c>
      <c r="U77" s="9" t="s">
        <v>353</v>
      </c>
      <c r="V77" s="8" t="s">
        <v>65</v>
      </c>
      <c r="W77" s="9" t="s">
        <v>358</v>
      </c>
      <c r="X77" s="8">
        <v>22205.0</v>
      </c>
      <c r="Y77" s="9" t="s">
        <v>307</v>
      </c>
      <c r="Z77" s="11" t="s">
        <v>364</v>
      </c>
      <c r="AA77" s="12">
        <v>1.78E8</v>
      </c>
      <c r="AB77" s="9" t="s">
        <v>290</v>
      </c>
      <c r="AC77" s="9" t="s">
        <v>237</v>
      </c>
    </row>
    <row r="78" ht="14.25" customHeight="1">
      <c r="A78" s="8" t="s">
        <v>289</v>
      </c>
      <c r="B78" s="9" t="s">
        <v>290</v>
      </c>
      <c r="C78" s="8" t="s">
        <v>340</v>
      </c>
      <c r="D78" s="9" t="s">
        <v>341</v>
      </c>
      <c r="E78" s="9" t="s">
        <v>157</v>
      </c>
      <c r="F78" s="8" t="s">
        <v>342</v>
      </c>
      <c r="G78" s="8" t="s">
        <v>342</v>
      </c>
      <c r="H78" s="9" t="s">
        <v>343</v>
      </c>
      <c r="I78" s="8" t="s">
        <v>344</v>
      </c>
      <c r="J78" s="8" t="s">
        <v>38</v>
      </c>
      <c r="K78" s="9" t="s">
        <v>345</v>
      </c>
      <c r="L78" s="8" t="s">
        <v>346</v>
      </c>
      <c r="M78" s="9" t="s">
        <v>347</v>
      </c>
      <c r="N78" s="8" t="s">
        <v>348</v>
      </c>
      <c r="O78" s="9" t="s">
        <v>349</v>
      </c>
      <c r="P78" s="8" t="s">
        <v>350</v>
      </c>
      <c r="Q78" s="10">
        <v>2.020763640121E12</v>
      </c>
      <c r="R78" s="10">
        <v>2.0211763640009E13</v>
      </c>
      <c r="S78" s="8" t="s">
        <v>351</v>
      </c>
      <c r="T78" s="9" t="s">
        <v>352</v>
      </c>
      <c r="U78" s="9" t="s">
        <v>353</v>
      </c>
      <c r="V78" s="8" t="s">
        <v>70</v>
      </c>
      <c r="W78" s="9" t="s">
        <v>365</v>
      </c>
      <c r="X78" s="8">
        <v>11101.0</v>
      </c>
      <c r="Y78" s="9" t="s">
        <v>49</v>
      </c>
      <c r="Z78" s="11" t="s">
        <v>366</v>
      </c>
      <c r="AA78" s="12">
        <v>2.0E7</v>
      </c>
      <c r="AB78" s="9" t="s">
        <v>290</v>
      </c>
      <c r="AC78" s="9" t="s">
        <v>237</v>
      </c>
    </row>
    <row r="79" ht="14.25" customHeight="1">
      <c r="A79" s="8" t="s">
        <v>289</v>
      </c>
      <c r="B79" s="9" t="s">
        <v>290</v>
      </c>
      <c r="C79" s="8" t="s">
        <v>340</v>
      </c>
      <c r="D79" s="9" t="s">
        <v>341</v>
      </c>
      <c r="E79" s="9" t="s">
        <v>157</v>
      </c>
      <c r="F79" s="8" t="s">
        <v>342</v>
      </c>
      <c r="G79" s="8" t="s">
        <v>342</v>
      </c>
      <c r="H79" s="9" t="s">
        <v>343</v>
      </c>
      <c r="I79" s="8" t="s">
        <v>344</v>
      </c>
      <c r="J79" s="8" t="s">
        <v>38</v>
      </c>
      <c r="K79" s="9" t="s">
        <v>345</v>
      </c>
      <c r="L79" s="8" t="s">
        <v>346</v>
      </c>
      <c r="M79" s="9" t="s">
        <v>347</v>
      </c>
      <c r="N79" s="8" t="s">
        <v>348</v>
      </c>
      <c r="O79" s="9" t="s">
        <v>349</v>
      </c>
      <c r="P79" s="8" t="s">
        <v>350</v>
      </c>
      <c r="Q79" s="10">
        <v>2.020763640121E12</v>
      </c>
      <c r="R79" s="10">
        <v>2.0211763640009E13</v>
      </c>
      <c r="S79" s="8" t="s">
        <v>351</v>
      </c>
      <c r="T79" s="9" t="s">
        <v>352</v>
      </c>
      <c r="U79" s="9" t="s">
        <v>353</v>
      </c>
      <c r="V79" s="8" t="s">
        <v>70</v>
      </c>
      <c r="W79" s="9" t="s">
        <v>365</v>
      </c>
      <c r="X79" s="8">
        <v>12143.0</v>
      </c>
      <c r="Y79" s="9" t="s">
        <v>67</v>
      </c>
      <c r="Z79" s="11" t="s">
        <v>367</v>
      </c>
      <c r="AA79" s="12">
        <v>5900000.0</v>
      </c>
      <c r="AB79" s="9" t="s">
        <v>290</v>
      </c>
      <c r="AC79" s="9" t="s">
        <v>237</v>
      </c>
    </row>
    <row r="80" ht="14.25" customHeight="1">
      <c r="A80" s="8" t="s">
        <v>289</v>
      </c>
      <c r="B80" s="9" t="s">
        <v>290</v>
      </c>
      <c r="C80" s="8" t="s">
        <v>340</v>
      </c>
      <c r="D80" s="9" t="s">
        <v>341</v>
      </c>
      <c r="E80" s="9" t="s">
        <v>157</v>
      </c>
      <c r="F80" s="8" t="s">
        <v>342</v>
      </c>
      <c r="G80" s="8" t="s">
        <v>342</v>
      </c>
      <c r="H80" s="9" t="s">
        <v>343</v>
      </c>
      <c r="I80" s="8" t="s">
        <v>344</v>
      </c>
      <c r="J80" s="8" t="s">
        <v>38</v>
      </c>
      <c r="K80" s="9" t="s">
        <v>345</v>
      </c>
      <c r="L80" s="8" t="s">
        <v>346</v>
      </c>
      <c r="M80" s="9" t="s">
        <v>347</v>
      </c>
      <c r="N80" s="8" t="s">
        <v>348</v>
      </c>
      <c r="O80" s="9" t="s">
        <v>349</v>
      </c>
      <c r="P80" s="8" t="s">
        <v>350</v>
      </c>
      <c r="Q80" s="10">
        <v>2.020763640121E12</v>
      </c>
      <c r="R80" s="10">
        <v>2.0211763640009E13</v>
      </c>
      <c r="S80" s="8" t="s">
        <v>351</v>
      </c>
      <c r="T80" s="9" t="s">
        <v>352</v>
      </c>
      <c r="U80" s="9" t="s">
        <v>353</v>
      </c>
      <c r="V80" s="8" t="s">
        <v>142</v>
      </c>
      <c r="W80" s="9" t="s">
        <v>368</v>
      </c>
      <c r="X80" s="8">
        <v>22205.0</v>
      </c>
      <c r="Y80" s="9" t="s">
        <v>307</v>
      </c>
      <c r="Z80" s="11" t="s">
        <v>369</v>
      </c>
      <c r="AA80" s="12">
        <v>3000000.8</v>
      </c>
      <c r="AB80" s="9" t="s">
        <v>290</v>
      </c>
      <c r="AC80" s="9" t="s">
        <v>237</v>
      </c>
    </row>
    <row r="81" ht="14.25" customHeight="1">
      <c r="A81" s="8" t="s">
        <v>289</v>
      </c>
      <c r="B81" s="9" t="s">
        <v>290</v>
      </c>
      <c r="C81" s="8" t="s">
        <v>340</v>
      </c>
      <c r="D81" s="9" t="s">
        <v>341</v>
      </c>
      <c r="E81" s="9" t="s">
        <v>157</v>
      </c>
      <c r="F81" s="8" t="s">
        <v>370</v>
      </c>
      <c r="G81" s="8" t="s">
        <v>370</v>
      </c>
      <c r="H81" s="9" t="s">
        <v>371</v>
      </c>
      <c r="I81" s="8" t="s">
        <v>372</v>
      </c>
      <c r="J81" s="8" t="s">
        <v>38</v>
      </c>
      <c r="K81" s="9" t="s">
        <v>373</v>
      </c>
      <c r="L81" s="8" t="s">
        <v>374</v>
      </c>
      <c r="M81" s="9" t="s">
        <v>375</v>
      </c>
      <c r="N81" s="8" t="s">
        <v>376</v>
      </c>
      <c r="O81" s="9" t="s">
        <v>377</v>
      </c>
      <c r="P81" s="8" t="s">
        <v>315</v>
      </c>
      <c r="Q81" s="10">
        <v>2.020763640124E12</v>
      </c>
      <c r="R81" s="10">
        <v>2.021176364001E13</v>
      </c>
      <c r="S81" s="8" t="s">
        <v>378</v>
      </c>
      <c r="T81" s="9" t="s">
        <v>379</v>
      </c>
      <c r="U81" s="9" t="s">
        <v>380</v>
      </c>
      <c r="V81" s="8" t="s">
        <v>47</v>
      </c>
      <c r="W81" s="9" t="s">
        <v>381</v>
      </c>
      <c r="X81" s="8">
        <v>11101.0</v>
      </c>
      <c r="Y81" s="9" t="s">
        <v>49</v>
      </c>
      <c r="Z81" s="11" t="s">
        <v>382</v>
      </c>
      <c r="AA81" s="12">
        <v>1187638.0</v>
      </c>
      <c r="AB81" s="9" t="s">
        <v>290</v>
      </c>
      <c r="AC81" s="9" t="s">
        <v>237</v>
      </c>
    </row>
    <row r="82" ht="14.25" customHeight="1">
      <c r="A82" s="8" t="s">
        <v>289</v>
      </c>
      <c r="B82" s="9" t="s">
        <v>290</v>
      </c>
      <c r="C82" s="8" t="s">
        <v>340</v>
      </c>
      <c r="D82" s="9" t="s">
        <v>341</v>
      </c>
      <c r="E82" s="9" t="s">
        <v>157</v>
      </c>
      <c r="F82" s="8" t="s">
        <v>370</v>
      </c>
      <c r="G82" s="8" t="s">
        <v>370</v>
      </c>
      <c r="H82" s="9" t="s">
        <v>371</v>
      </c>
      <c r="I82" s="8" t="s">
        <v>372</v>
      </c>
      <c r="J82" s="8" t="s">
        <v>38</v>
      </c>
      <c r="K82" s="9" t="s">
        <v>373</v>
      </c>
      <c r="L82" s="8" t="s">
        <v>374</v>
      </c>
      <c r="M82" s="9" t="s">
        <v>375</v>
      </c>
      <c r="N82" s="8" t="s">
        <v>376</v>
      </c>
      <c r="O82" s="9" t="s">
        <v>377</v>
      </c>
      <c r="P82" s="8" t="s">
        <v>315</v>
      </c>
      <c r="Q82" s="10">
        <v>2.020763640124E12</v>
      </c>
      <c r="R82" s="10">
        <v>2.021176364001E13</v>
      </c>
      <c r="S82" s="8" t="s">
        <v>378</v>
      </c>
      <c r="T82" s="9" t="s">
        <v>379</v>
      </c>
      <c r="U82" s="9" t="s">
        <v>380</v>
      </c>
      <c r="V82" s="8" t="s">
        <v>47</v>
      </c>
      <c r="W82" s="9" t="s">
        <v>381</v>
      </c>
      <c r="X82" s="8">
        <v>12143.0</v>
      </c>
      <c r="Y82" s="9" t="s">
        <v>67</v>
      </c>
      <c r="Z82" s="11" t="s">
        <v>383</v>
      </c>
      <c r="AA82" s="12">
        <v>3.2142896E7</v>
      </c>
      <c r="AB82" s="9" t="s">
        <v>290</v>
      </c>
      <c r="AC82" s="9" t="s">
        <v>237</v>
      </c>
    </row>
    <row r="83" ht="14.25" customHeight="1">
      <c r="A83" s="8" t="s">
        <v>289</v>
      </c>
      <c r="B83" s="9" t="s">
        <v>290</v>
      </c>
      <c r="C83" s="8" t="s">
        <v>340</v>
      </c>
      <c r="D83" s="9" t="s">
        <v>341</v>
      </c>
      <c r="E83" s="9" t="s">
        <v>157</v>
      </c>
      <c r="F83" s="8" t="s">
        <v>370</v>
      </c>
      <c r="G83" s="8" t="s">
        <v>370</v>
      </c>
      <c r="H83" s="9" t="s">
        <v>371</v>
      </c>
      <c r="I83" s="8" t="s">
        <v>372</v>
      </c>
      <c r="J83" s="8" t="s">
        <v>38</v>
      </c>
      <c r="K83" s="9" t="s">
        <v>373</v>
      </c>
      <c r="L83" s="8" t="s">
        <v>374</v>
      </c>
      <c r="M83" s="9" t="s">
        <v>375</v>
      </c>
      <c r="N83" s="8" t="s">
        <v>376</v>
      </c>
      <c r="O83" s="9" t="s">
        <v>377</v>
      </c>
      <c r="P83" s="8" t="s">
        <v>315</v>
      </c>
      <c r="Q83" s="10">
        <v>2.020763640124E12</v>
      </c>
      <c r="R83" s="10">
        <v>2.021176364001E13</v>
      </c>
      <c r="S83" s="8" t="s">
        <v>378</v>
      </c>
      <c r="T83" s="9" t="s">
        <v>379</v>
      </c>
      <c r="U83" s="9" t="s">
        <v>380</v>
      </c>
      <c r="V83" s="8" t="s">
        <v>47</v>
      </c>
      <c r="W83" s="9" t="s">
        <v>381</v>
      </c>
      <c r="X83" s="8">
        <v>12205.0</v>
      </c>
      <c r="Y83" s="9" t="s">
        <v>305</v>
      </c>
      <c r="Z83" s="11" t="s">
        <v>384</v>
      </c>
      <c r="AA83" s="12">
        <v>1.5269466E7</v>
      </c>
      <c r="AB83" s="9" t="s">
        <v>290</v>
      </c>
      <c r="AC83" s="9" t="s">
        <v>237</v>
      </c>
    </row>
    <row r="84" ht="14.25" customHeight="1">
      <c r="A84" s="8" t="s">
        <v>289</v>
      </c>
      <c r="B84" s="9" t="s">
        <v>290</v>
      </c>
      <c r="C84" s="8" t="s">
        <v>340</v>
      </c>
      <c r="D84" s="9" t="s">
        <v>341</v>
      </c>
      <c r="E84" s="9" t="s">
        <v>157</v>
      </c>
      <c r="F84" s="8" t="s">
        <v>370</v>
      </c>
      <c r="G84" s="8" t="s">
        <v>370</v>
      </c>
      <c r="H84" s="9" t="s">
        <v>371</v>
      </c>
      <c r="I84" s="8" t="s">
        <v>385</v>
      </c>
      <c r="J84" s="8" t="s">
        <v>94</v>
      </c>
      <c r="K84" s="9" t="s">
        <v>386</v>
      </c>
      <c r="L84" s="8" t="s">
        <v>374</v>
      </c>
      <c r="M84" s="9" t="s">
        <v>375</v>
      </c>
      <c r="N84" s="8" t="s">
        <v>387</v>
      </c>
      <c r="O84" s="9" t="s">
        <v>388</v>
      </c>
      <c r="P84" s="8" t="s">
        <v>38</v>
      </c>
      <c r="Q84" s="10">
        <v>2.020763640124E12</v>
      </c>
      <c r="R84" s="10">
        <v>2.021176364001E13</v>
      </c>
      <c r="S84" s="8" t="s">
        <v>378</v>
      </c>
      <c r="T84" s="9" t="s">
        <v>379</v>
      </c>
      <c r="U84" s="9" t="s">
        <v>380</v>
      </c>
      <c r="V84" s="8" t="s">
        <v>62</v>
      </c>
      <c r="W84" s="9" t="s">
        <v>389</v>
      </c>
      <c r="X84" s="8">
        <v>12143.0</v>
      </c>
      <c r="Y84" s="9" t="s">
        <v>67</v>
      </c>
      <c r="Z84" s="11" t="s">
        <v>390</v>
      </c>
      <c r="AA84" s="12">
        <v>3.0E7</v>
      </c>
      <c r="AB84" s="9" t="s">
        <v>290</v>
      </c>
      <c r="AC84" s="9" t="s">
        <v>237</v>
      </c>
    </row>
    <row r="85" ht="14.25" customHeight="1">
      <c r="A85" s="8" t="s">
        <v>289</v>
      </c>
      <c r="B85" s="9" t="s">
        <v>290</v>
      </c>
      <c r="C85" s="8" t="s">
        <v>340</v>
      </c>
      <c r="D85" s="9" t="s">
        <v>341</v>
      </c>
      <c r="E85" s="9" t="s">
        <v>157</v>
      </c>
      <c r="F85" s="8" t="s">
        <v>370</v>
      </c>
      <c r="G85" s="8" t="s">
        <v>370</v>
      </c>
      <c r="H85" s="9" t="s">
        <v>371</v>
      </c>
      <c r="I85" s="8" t="s">
        <v>385</v>
      </c>
      <c r="J85" s="8" t="s">
        <v>94</v>
      </c>
      <c r="K85" s="9" t="s">
        <v>386</v>
      </c>
      <c r="L85" s="8" t="s">
        <v>374</v>
      </c>
      <c r="M85" s="9" t="s">
        <v>375</v>
      </c>
      <c r="N85" s="8" t="s">
        <v>387</v>
      </c>
      <c r="O85" s="9" t="s">
        <v>388</v>
      </c>
      <c r="P85" s="8" t="s">
        <v>38</v>
      </c>
      <c r="Q85" s="10">
        <v>2.020763640124E12</v>
      </c>
      <c r="R85" s="10">
        <v>2.021176364001E13</v>
      </c>
      <c r="S85" s="8" t="s">
        <v>378</v>
      </c>
      <c r="T85" s="9" t="s">
        <v>379</v>
      </c>
      <c r="U85" s="9" t="s">
        <v>380</v>
      </c>
      <c r="V85" s="8" t="s">
        <v>62</v>
      </c>
      <c r="W85" s="9" t="s">
        <v>389</v>
      </c>
      <c r="X85" s="8">
        <v>22141.0</v>
      </c>
      <c r="Y85" s="9" t="s">
        <v>327</v>
      </c>
      <c r="Z85" s="11" t="s">
        <v>391</v>
      </c>
      <c r="AA85" s="12">
        <v>3.0E7</v>
      </c>
      <c r="AB85" s="9" t="s">
        <v>290</v>
      </c>
      <c r="AC85" s="9" t="s">
        <v>237</v>
      </c>
    </row>
    <row r="86" ht="14.25" customHeight="1">
      <c r="A86" s="8" t="s">
        <v>289</v>
      </c>
      <c r="B86" s="9" t="s">
        <v>290</v>
      </c>
      <c r="C86" s="8" t="s">
        <v>392</v>
      </c>
      <c r="D86" s="9" t="s">
        <v>393</v>
      </c>
      <c r="E86" s="9" t="s">
        <v>394</v>
      </c>
      <c r="F86" s="8" t="s">
        <v>395</v>
      </c>
      <c r="G86" s="8" t="s">
        <v>396</v>
      </c>
      <c r="H86" s="9" t="s">
        <v>397</v>
      </c>
      <c r="I86" s="8" t="s">
        <v>398</v>
      </c>
      <c r="J86" s="8" t="s">
        <v>110</v>
      </c>
      <c r="K86" s="9" t="s">
        <v>399</v>
      </c>
      <c r="L86" s="8" t="s">
        <v>400</v>
      </c>
      <c r="M86" s="9" t="s">
        <v>401</v>
      </c>
      <c r="N86" s="8" t="s">
        <v>402</v>
      </c>
      <c r="O86" s="9" t="s">
        <v>403</v>
      </c>
      <c r="P86" s="8" t="s">
        <v>94</v>
      </c>
      <c r="Q86" s="10">
        <v>2.02076364012E12</v>
      </c>
      <c r="R86" s="10">
        <v>2.0211763640011E13</v>
      </c>
      <c r="S86" s="8" t="s">
        <v>404</v>
      </c>
      <c r="T86" s="9" t="s">
        <v>405</v>
      </c>
      <c r="U86" s="9" t="s">
        <v>406</v>
      </c>
      <c r="V86" s="8" t="s">
        <v>47</v>
      </c>
      <c r="W86" s="9" t="s">
        <v>407</v>
      </c>
      <c r="X86" s="8">
        <v>11101.0</v>
      </c>
      <c r="Y86" s="9" t="s">
        <v>49</v>
      </c>
      <c r="Z86" s="11" t="s">
        <v>408</v>
      </c>
      <c r="AA86" s="12">
        <v>2.0661966E7</v>
      </c>
      <c r="AB86" s="9" t="s">
        <v>290</v>
      </c>
      <c r="AC86" s="9" t="s">
        <v>237</v>
      </c>
    </row>
    <row r="87" ht="14.25" customHeight="1">
      <c r="A87" s="8" t="s">
        <v>289</v>
      </c>
      <c r="B87" s="9" t="s">
        <v>290</v>
      </c>
      <c r="C87" s="8" t="s">
        <v>392</v>
      </c>
      <c r="D87" s="9" t="s">
        <v>393</v>
      </c>
      <c r="E87" s="9" t="s">
        <v>394</v>
      </c>
      <c r="F87" s="8" t="s">
        <v>395</v>
      </c>
      <c r="G87" s="8" t="s">
        <v>396</v>
      </c>
      <c r="H87" s="9" t="s">
        <v>397</v>
      </c>
      <c r="I87" s="8" t="s">
        <v>398</v>
      </c>
      <c r="J87" s="8" t="s">
        <v>110</v>
      </c>
      <c r="K87" s="9" t="s">
        <v>399</v>
      </c>
      <c r="L87" s="8" t="s">
        <v>400</v>
      </c>
      <c r="M87" s="9" t="s">
        <v>401</v>
      </c>
      <c r="N87" s="8" t="s">
        <v>402</v>
      </c>
      <c r="O87" s="9" t="s">
        <v>403</v>
      </c>
      <c r="P87" s="8" t="s">
        <v>94</v>
      </c>
      <c r="Q87" s="10">
        <v>2.02076364012E12</v>
      </c>
      <c r="R87" s="10">
        <v>2.0211763640011E13</v>
      </c>
      <c r="S87" s="8" t="s">
        <v>404</v>
      </c>
      <c r="T87" s="9" t="s">
        <v>405</v>
      </c>
      <c r="U87" s="9" t="s">
        <v>406</v>
      </c>
      <c r="V87" s="8" t="s">
        <v>47</v>
      </c>
      <c r="W87" s="9" t="s">
        <v>407</v>
      </c>
      <c r="X87" s="8">
        <v>22141.0</v>
      </c>
      <c r="Y87" s="9" t="s">
        <v>327</v>
      </c>
      <c r="Z87" s="11" t="s">
        <v>409</v>
      </c>
      <c r="AA87" s="12">
        <v>1.983098323E7</v>
      </c>
      <c r="AB87" s="9" t="s">
        <v>290</v>
      </c>
      <c r="AC87" s="9" t="s">
        <v>237</v>
      </c>
    </row>
    <row r="88" ht="14.25" customHeight="1">
      <c r="A88" s="8" t="s">
        <v>289</v>
      </c>
      <c r="B88" s="9" t="s">
        <v>290</v>
      </c>
      <c r="C88" s="8" t="s">
        <v>392</v>
      </c>
      <c r="D88" s="9" t="s">
        <v>393</v>
      </c>
      <c r="E88" s="9" t="s">
        <v>394</v>
      </c>
      <c r="F88" s="8" t="s">
        <v>395</v>
      </c>
      <c r="G88" s="8" t="s">
        <v>396</v>
      </c>
      <c r="H88" s="9" t="s">
        <v>397</v>
      </c>
      <c r="I88" s="8" t="s">
        <v>398</v>
      </c>
      <c r="J88" s="8" t="s">
        <v>110</v>
      </c>
      <c r="K88" s="9" t="s">
        <v>399</v>
      </c>
      <c r="L88" s="8" t="s">
        <v>400</v>
      </c>
      <c r="M88" s="9" t="s">
        <v>401</v>
      </c>
      <c r="N88" s="8" t="s">
        <v>402</v>
      </c>
      <c r="O88" s="9" t="s">
        <v>403</v>
      </c>
      <c r="P88" s="8" t="s">
        <v>94</v>
      </c>
      <c r="Q88" s="10">
        <v>2.02076364012E12</v>
      </c>
      <c r="R88" s="10">
        <v>2.0211763640011E13</v>
      </c>
      <c r="S88" s="8" t="s">
        <v>404</v>
      </c>
      <c r="T88" s="9" t="s">
        <v>405</v>
      </c>
      <c r="U88" s="9" t="s">
        <v>406</v>
      </c>
      <c r="V88" s="8" t="s">
        <v>62</v>
      </c>
      <c r="W88" s="9" t="s">
        <v>410</v>
      </c>
      <c r="X88" s="8">
        <v>11101.0</v>
      </c>
      <c r="Y88" s="9" t="s">
        <v>49</v>
      </c>
      <c r="Z88" s="11" t="s">
        <v>411</v>
      </c>
      <c r="AA88" s="12">
        <v>1.0E7</v>
      </c>
      <c r="AB88" s="9" t="s">
        <v>290</v>
      </c>
      <c r="AC88" s="9" t="s">
        <v>237</v>
      </c>
    </row>
    <row r="89" ht="14.25" customHeight="1">
      <c r="A89" s="8" t="s">
        <v>153</v>
      </c>
      <c r="B89" s="9" t="s">
        <v>154</v>
      </c>
      <c r="C89" s="8" t="s">
        <v>248</v>
      </c>
      <c r="D89" s="9" t="s">
        <v>412</v>
      </c>
      <c r="E89" s="9" t="s">
        <v>157</v>
      </c>
      <c r="F89" s="8" t="s">
        <v>413</v>
      </c>
      <c r="G89" s="8" t="s">
        <v>413</v>
      </c>
      <c r="H89" s="9" t="s">
        <v>414</v>
      </c>
      <c r="I89" s="8" t="s">
        <v>415</v>
      </c>
      <c r="J89" s="8" t="s">
        <v>38</v>
      </c>
      <c r="K89" s="9" t="s">
        <v>416</v>
      </c>
      <c r="L89" s="8" t="s">
        <v>417</v>
      </c>
      <c r="M89" s="9" t="s">
        <v>418</v>
      </c>
      <c r="N89" s="8" t="s">
        <v>419</v>
      </c>
      <c r="O89" s="9" t="s">
        <v>420</v>
      </c>
      <c r="P89" s="8" t="s">
        <v>38</v>
      </c>
      <c r="Q89" s="10">
        <v>2.020763640073E12</v>
      </c>
      <c r="R89" s="10">
        <v>2.0211763640012E13</v>
      </c>
      <c r="S89" s="8" t="s">
        <v>421</v>
      </c>
      <c r="T89" s="9" t="s">
        <v>422</v>
      </c>
      <c r="U89" s="9" t="s">
        <v>423</v>
      </c>
      <c r="V89" s="8" t="s">
        <v>47</v>
      </c>
      <c r="W89" s="9" t="s">
        <v>424</v>
      </c>
      <c r="X89" s="8">
        <v>12143.0</v>
      </c>
      <c r="Y89" s="9" t="s">
        <v>67</v>
      </c>
      <c r="Z89" s="11" t="s">
        <v>425</v>
      </c>
      <c r="AA89" s="12">
        <v>8.2E7</v>
      </c>
      <c r="AB89" s="9" t="s">
        <v>426</v>
      </c>
      <c r="AC89" s="9" t="s">
        <v>107</v>
      </c>
    </row>
    <row r="90" ht="14.25" customHeight="1">
      <c r="A90" s="8" t="s">
        <v>153</v>
      </c>
      <c r="B90" s="9" t="s">
        <v>154</v>
      </c>
      <c r="C90" s="8" t="s">
        <v>248</v>
      </c>
      <c r="D90" s="9" t="s">
        <v>412</v>
      </c>
      <c r="E90" s="9" t="s">
        <v>157</v>
      </c>
      <c r="F90" s="8" t="s">
        <v>413</v>
      </c>
      <c r="G90" s="8" t="s">
        <v>413</v>
      </c>
      <c r="H90" s="9" t="s">
        <v>414</v>
      </c>
      <c r="I90" s="8" t="s">
        <v>427</v>
      </c>
      <c r="J90" s="8" t="s">
        <v>110</v>
      </c>
      <c r="K90" s="9" t="s">
        <v>428</v>
      </c>
      <c r="L90" s="8" t="s">
        <v>417</v>
      </c>
      <c r="M90" s="9" t="s">
        <v>418</v>
      </c>
      <c r="N90" s="8" t="s">
        <v>429</v>
      </c>
      <c r="O90" s="9" t="s">
        <v>430</v>
      </c>
      <c r="P90" s="8" t="s">
        <v>431</v>
      </c>
      <c r="Q90" s="10">
        <v>2.020763640073E12</v>
      </c>
      <c r="R90" s="10">
        <v>2.0211763640012E13</v>
      </c>
      <c r="S90" s="8" t="s">
        <v>421</v>
      </c>
      <c r="T90" s="9" t="s">
        <v>422</v>
      </c>
      <c r="U90" s="9" t="s">
        <v>423</v>
      </c>
      <c r="V90" s="8" t="s">
        <v>62</v>
      </c>
      <c r="W90" s="9" t="s">
        <v>432</v>
      </c>
      <c r="X90" s="8">
        <v>11101.0</v>
      </c>
      <c r="Y90" s="9" t="s">
        <v>49</v>
      </c>
      <c r="Z90" s="11" t="s">
        <v>433</v>
      </c>
      <c r="AA90" s="16" t="str">
        <f>82500000-570000</f>
        <v> $  81,930,000 </v>
      </c>
      <c r="AB90" s="9" t="s">
        <v>426</v>
      </c>
      <c r="AC90" s="9" t="s">
        <v>107</v>
      </c>
    </row>
    <row r="91" ht="14.25" customHeight="1">
      <c r="A91" s="8" t="s">
        <v>153</v>
      </c>
      <c r="B91" s="9" t="s">
        <v>154</v>
      </c>
      <c r="C91" s="8" t="s">
        <v>248</v>
      </c>
      <c r="D91" s="9" t="s">
        <v>412</v>
      </c>
      <c r="E91" s="9" t="s">
        <v>157</v>
      </c>
      <c r="F91" s="8" t="s">
        <v>413</v>
      </c>
      <c r="G91" s="8" t="s">
        <v>413</v>
      </c>
      <c r="H91" s="9" t="s">
        <v>414</v>
      </c>
      <c r="I91" s="8" t="s">
        <v>427</v>
      </c>
      <c r="J91" s="8" t="s">
        <v>110</v>
      </c>
      <c r="K91" s="9" t="s">
        <v>428</v>
      </c>
      <c r="L91" s="8" t="s">
        <v>417</v>
      </c>
      <c r="M91" s="9" t="s">
        <v>418</v>
      </c>
      <c r="N91" s="8" t="s">
        <v>429</v>
      </c>
      <c r="O91" s="9" t="s">
        <v>430</v>
      </c>
      <c r="P91" s="8" t="s">
        <v>431</v>
      </c>
      <c r="Q91" s="10">
        <v>2.020763640073E12</v>
      </c>
      <c r="R91" s="10">
        <v>2.0211763640012E13</v>
      </c>
      <c r="S91" s="8" t="s">
        <v>421</v>
      </c>
      <c r="T91" s="9" t="s">
        <v>422</v>
      </c>
      <c r="U91" s="9" t="s">
        <v>423</v>
      </c>
      <c r="V91" s="8" t="s">
        <v>62</v>
      </c>
      <c r="W91" s="9" t="s">
        <v>432</v>
      </c>
      <c r="X91" s="8">
        <v>12143.0</v>
      </c>
      <c r="Y91" s="9" t="s">
        <v>67</v>
      </c>
      <c r="Z91" s="11" t="s">
        <v>434</v>
      </c>
      <c r="AA91" s="12">
        <v>7.04E7</v>
      </c>
      <c r="AB91" s="9" t="s">
        <v>426</v>
      </c>
      <c r="AC91" s="9" t="s">
        <v>107</v>
      </c>
    </row>
    <row r="92" ht="14.25" customHeight="1">
      <c r="A92" s="8" t="s">
        <v>153</v>
      </c>
      <c r="B92" s="9" t="s">
        <v>154</v>
      </c>
      <c r="C92" s="8" t="s">
        <v>248</v>
      </c>
      <c r="D92" s="9" t="s">
        <v>412</v>
      </c>
      <c r="E92" s="9" t="s">
        <v>157</v>
      </c>
      <c r="F92" s="8" t="s">
        <v>413</v>
      </c>
      <c r="G92" s="8" t="s">
        <v>413</v>
      </c>
      <c r="H92" s="9" t="s">
        <v>414</v>
      </c>
      <c r="I92" s="8" t="s">
        <v>435</v>
      </c>
      <c r="J92" s="8" t="s">
        <v>94</v>
      </c>
      <c r="K92" s="9" t="s">
        <v>436</v>
      </c>
      <c r="L92" s="8" t="s">
        <v>417</v>
      </c>
      <c r="M92" s="9" t="s">
        <v>418</v>
      </c>
      <c r="N92" s="8" t="s">
        <v>437</v>
      </c>
      <c r="O92" s="9" t="s">
        <v>438</v>
      </c>
      <c r="P92" s="8" t="s">
        <v>136</v>
      </c>
      <c r="Q92" s="10">
        <v>2.020763640073E12</v>
      </c>
      <c r="R92" s="10">
        <v>2.0211763640012E13</v>
      </c>
      <c r="S92" s="8" t="s">
        <v>421</v>
      </c>
      <c r="T92" s="9" t="s">
        <v>422</v>
      </c>
      <c r="U92" s="9" t="s">
        <v>423</v>
      </c>
      <c r="V92" s="8" t="s">
        <v>65</v>
      </c>
      <c r="W92" s="9" t="s">
        <v>439</v>
      </c>
      <c r="X92" s="8">
        <v>12143.0</v>
      </c>
      <c r="Y92" s="9" t="s">
        <v>67</v>
      </c>
      <c r="Z92" s="11" t="s">
        <v>440</v>
      </c>
      <c r="AA92" s="12">
        <v>2.79E7</v>
      </c>
      <c r="AB92" s="9" t="s">
        <v>426</v>
      </c>
      <c r="AC92" s="9" t="s">
        <v>107</v>
      </c>
    </row>
    <row r="93" ht="14.25" customHeight="1">
      <c r="A93" s="8" t="s">
        <v>153</v>
      </c>
      <c r="B93" s="9" t="s">
        <v>154</v>
      </c>
      <c r="C93" s="8" t="s">
        <v>248</v>
      </c>
      <c r="D93" s="9" t="s">
        <v>412</v>
      </c>
      <c r="E93" s="9" t="s">
        <v>157</v>
      </c>
      <c r="F93" s="8" t="s">
        <v>413</v>
      </c>
      <c r="G93" s="8" t="s">
        <v>413</v>
      </c>
      <c r="H93" s="9" t="s">
        <v>414</v>
      </c>
      <c r="I93" s="8" t="s">
        <v>441</v>
      </c>
      <c r="J93" s="8" t="s">
        <v>119</v>
      </c>
      <c r="K93" s="9" t="s">
        <v>442</v>
      </c>
      <c r="L93" s="8" t="s">
        <v>417</v>
      </c>
      <c r="M93" s="9" t="s">
        <v>418</v>
      </c>
      <c r="N93" s="8" t="s">
        <v>443</v>
      </c>
      <c r="O93" s="9" t="s">
        <v>444</v>
      </c>
      <c r="P93" s="8" t="s">
        <v>445</v>
      </c>
      <c r="Q93" s="10">
        <v>2.020763640073E12</v>
      </c>
      <c r="R93" s="10">
        <v>2.0211763640012E13</v>
      </c>
      <c r="S93" s="8" t="s">
        <v>421</v>
      </c>
      <c r="T93" s="9" t="s">
        <v>422</v>
      </c>
      <c r="U93" s="9" t="s">
        <v>423</v>
      </c>
      <c r="V93" s="8" t="s">
        <v>70</v>
      </c>
      <c r="W93" s="9" t="s">
        <v>446</v>
      </c>
      <c r="X93" s="8">
        <v>12143.0</v>
      </c>
      <c r="Y93" s="9" t="s">
        <v>67</v>
      </c>
      <c r="Z93" s="11" t="s">
        <v>447</v>
      </c>
      <c r="AA93" s="12">
        <v>4.148E8</v>
      </c>
      <c r="AB93" s="9" t="s">
        <v>426</v>
      </c>
      <c r="AC93" s="9" t="s">
        <v>107</v>
      </c>
    </row>
    <row r="94" ht="14.25" customHeight="1">
      <c r="A94" s="8" t="s">
        <v>153</v>
      </c>
      <c r="B94" s="9" t="s">
        <v>154</v>
      </c>
      <c r="C94" s="8" t="s">
        <v>448</v>
      </c>
      <c r="D94" s="9" t="s">
        <v>449</v>
      </c>
      <c r="E94" s="9" t="s">
        <v>157</v>
      </c>
      <c r="F94" s="8" t="s">
        <v>450</v>
      </c>
      <c r="G94" s="8" t="s">
        <v>451</v>
      </c>
      <c r="H94" s="9" t="s">
        <v>452</v>
      </c>
      <c r="I94" s="8" t="s">
        <v>453</v>
      </c>
      <c r="J94" s="8" t="s">
        <v>94</v>
      </c>
      <c r="K94" s="9" t="s">
        <v>454</v>
      </c>
      <c r="L94" s="8" t="s">
        <v>455</v>
      </c>
      <c r="M94" s="9" t="s">
        <v>456</v>
      </c>
      <c r="N94" s="8" t="s">
        <v>457</v>
      </c>
      <c r="O94" s="9" t="s">
        <v>458</v>
      </c>
      <c r="P94" s="8" t="s">
        <v>459</v>
      </c>
      <c r="Q94" s="10">
        <v>2.020763640064E12</v>
      </c>
      <c r="R94" s="10">
        <v>2.0211763640013E13</v>
      </c>
      <c r="S94" s="8" t="s">
        <v>460</v>
      </c>
      <c r="T94" s="9" t="s">
        <v>461</v>
      </c>
      <c r="U94" s="9" t="s">
        <v>462</v>
      </c>
      <c r="V94" s="8" t="s">
        <v>47</v>
      </c>
      <c r="W94" s="9" t="s">
        <v>463</v>
      </c>
      <c r="X94" s="8">
        <v>11101.0</v>
      </c>
      <c r="Y94" s="9" t="s">
        <v>49</v>
      </c>
      <c r="Z94" s="11" t="s">
        <v>464</v>
      </c>
      <c r="AA94" s="16" t="str">
        <f>115730000-905425</f>
        <v> $  114,824,575 </v>
      </c>
      <c r="AB94" s="9" t="s">
        <v>426</v>
      </c>
      <c r="AC94" s="9" t="s">
        <v>107</v>
      </c>
    </row>
    <row r="95" ht="14.25" customHeight="1">
      <c r="A95" s="8" t="s">
        <v>153</v>
      </c>
      <c r="B95" s="9" t="s">
        <v>154</v>
      </c>
      <c r="C95" s="8" t="s">
        <v>448</v>
      </c>
      <c r="D95" s="9" t="s">
        <v>449</v>
      </c>
      <c r="E95" s="9" t="s">
        <v>157</v>
      </c>
      <c r="F95" s="8" t="s">
        <v>450</v>
      </c>
      <c r="G95" s="8" t="s">
        <v>451</v>
      </c>
      <c r="H95" s="9" t="s">
        <v>452</v>
      </c>
      <c r="I95" s="8" t="s">
        <v>465</v>
      </c>
      <c r="J95" s="8" t="s">
        <v>38</v>
      </c>
      <c r="K95" s="9" t="s">
        <v>466</v>
      </c>
      <c r="L95" s="8" t="s">
        <v>455</v>
      </c>
      <c r="M95" s="9" t="s">
        <v>456</v>
      </c>
      <c r="N95" s="8" t="s">
        <v>467</v>
      </c>
      <c r="O95" s="9" t="s">
        <v>468</v>
      </c>
      <c r="P95" s="8" t="s">
        <v>38</v>
      </c>
      <c r="Q95" s="10">
        <v>2.020763640064E12</v>
      </c>
      <c r="R95" s="10">
        <v>2.0211763640013E13</v>
      </c>
      <c r="S95" s="8" t="s">
        <v>460</v>
      </c>
      <c r="T95" s="9" t="s">
        <v>461</v>
      </c>
      <c r="U95" s="9" t="s">
        <v>462</v>
      </c>
      <c r="V95" s="8" t="s">
        <v>62</v>
      </c>
      <c r="W95" s="9" t="s">
        <v>469</v>
      </c>
      <c r="X95" s="8">
        <v>12143.0</v>
      </c>
      <c r="Y95" s="9" t="s">
        <v>67</v>
      </c>
      <c r="Z95" s="11" t="s">
        <v>470</v>
      </c>
      <c r="AA95" s="12">
        <v>1.0E7</v>
      </c>
      <c r="AB95" s="9" t="s">
        <v>426</v>
      </c>
      <c r="AC95" s="9" t="s">
        <v>107</v>
      </c>
    </row>
    <row r="96" ht="14.25" customHeight="1">
      <c r="A96" s="8" t="s">
        <v>153</v>
      </c>
      <c r="B96" s="9" t="s">
        <v>154</v>
      </c>
      <c r="C96" s="8" t="s">
        <v>448</v>
      </c>
      <c r="D96" s="9" t="s">
        <v>449</v>
      </c>
      <c r="E96" s="9" t="s">
        <v>157</v>
      </c>
      <c r="F96" s="8" t="s">
        <v>450</v>
      </c>
      <c r="G96" s="8" t="s">
        <v>451</v>
      </c>
      <c r="H96" s="9" t="s">
        <v>452</v>
      </c>
      <c r="I96" s="8" t="s">
        <v>453</v>
      </c>
      <c r="J96" s="8" t="s">
        <v>94</v>
      </c>
      <c r="K96" s="9" t="s">
        <v>454</v>
      </c>
      <c r="L96" s="8" t="s">
        <v>455</v>
      </c>
      <c r="M96" s="9" t="s">
        <v>456</v>
      </c>
      <c r="N96" s="8" t="s">
        <v>457</v>
      </c>
      <c r="O96" s="9" t="s">
        <v>458</v>
      </c>
      <c r="P96" s="8" t="s">
        <v>459</v>
      </c>
      <c r="Q96" s="10">
        <v>2.020763640064E12</v>
      </c>
      <c r="R96" s="10">
        <v>2.0211763640013E13</v>
      </c>
      <c r="S96" s="8" t="s">
        <v>460</v>
      </c>
      <c r="T96" s="9" t="s">
        <v>461</v>
      </c>
      <c r="U96" s="9" t="s">
        <v>462</v>
      </c>
      <c r="V96" s="8" t="s">
        <v>65</v>
      </c>
      <c r="W96" s="9" t="s">
        <v>471</v>
      </c>
      <c r="X96" s="8">
        <v>12143.0</v>
      </c>
      <c r="Y96" s="9" t="s">
        <v>67</v>
      </c>
      <c r="Z96" s="11" t="s">
        <v>472</v>
      </c>
      <c r="AA96" s="12">
        <v>7.0E7</v>
      </c>
      <c r="AB96" s="9" t="s">
        <v>426</v>
      </c>
      <c r="AC96" s="9" t="s">
        <v>107</v>
      </c>
    </row>
    <row r="97" ht="14.25" customHeight="1">
      <c r="A97" s="8" t="s">
        <v>153</v>
      </c>
      <c r="B97" s="9" t="s">
        <v>154</v>
      </c>
      <c r="C97" s="8" t="s">
        <v>448</v>
      </c>
      <c r="D97" s="9" t="s">
        <v>449</v>
      </c>
      <c r="E97" s="9" t="s">
        <v>157</v>
      </c>
      <c r="F97" s="8" t="s">
        <v>450</v>
      </c>
      <c r="G97" s="8" t="s">
        <v>451</v>
      </c>
      <c r="H97" s="9" t="s">
        <v>452</v>
      </c>
      <c r="I97" s="8" t="s">
        <v>465</v>
      </c>
      <c r="J97" s="8" t="s">
        <v>38</v>
      </c>
      <c r="K97" s="9" t="s">
        <v>466</v>
      </c>
      <c r="L97" s="8" t="s">
        <v>455</v>
      </c>
      <c r="M97" s="9" t="s">
        <v>456</v>
      </c>
      <c r="N97" s="8" t="s">
        <v>473</v>
      </c>
      <c r="O97" s="9" t="s">
        <v>474</v>
      </c>
      <c r="P97" s="8" t="s">
        <v>475</v>
      </c>
      <c r="Q97" s="10">
        <v>2.020763640064E12</v>
      </c>
      <c r="R97" s="10">
        <v>2.0211763640013E13</v>
      </c>
      <c r="S97" s="8" t="s">
        <v>460</v>
      </c>
      <c r="T97" s="9" t="s">
        <v>461</v>
      </c>
      <c r="U97" s="9" t="s">
        <v>462</v>
      </c>
      <c r="V97" s="8" t="s">
        <v>70</v>
      </c>
      <c r="W97" s="9" t="s">
        <v>476</v>
      </c>
      <c r="X97" s="8">
        <v>12143.0</v>
      </c>
      <c r="Y97" s="9" t="s">
        <v>67</v>
      </c>
      <c r="Z97" s="11" t="s">
        <v>477</v>
      </c>
      <c r="AA97" s="12">
        <v>1.695E8</v>
      </c>
      <c r="AB97" s="9" t="s">
        <v>426</v>
      </c>
      <c r="AC97" s="9" t="s">
        <v>107</v>
      </c>
    </row>
    <row r="98" ht="14.25" customHeight="1">
      <c r="A98" s="8" t="s">
        <v>153</v>
      </c>
      <c r="B98" s="9" t="s">
        <v>154</v>
      </c>
      <c r="C98" s="8" t="s">
        <v>448</v>
      </c>
      <c r="D98" s="9" t="s">
        <v>449</v>
      </c>
      <c r="E98" s="9" t="s">
        <v>157</v>
      </c>
      <c r="F98" s="8" t="s">
        <v>478</v>
      </c>
      <c r="G98" s="8" t="s">
        <v>479</v>
      </c>
      <c r="H98" s="9" t="s">
        <v>480</v>
      </c>
      <c r="I98" s="8" t="s">
        <v>481</v>
      </c>
      <c r="J98" s="8" t="s">
        <v>119</v>
      </c>
      <c r="K98" s="9" t="s">
        <v>482</v>
      </c>
      <c r="L98" s="8" t="s">
        <v>483</v>
      </c>
      <c r="M98" s="9" t="s">
        <v>484</v>
      </c>
      <c r="N98" s="8" t="s">
        <v>485</v>
      </c>
      <c r="O98" s="9" t="s">
        <v>486</v>
      </c>
      <c r="P98" s="8" t="s">
        <v>38</v>
      </c>
      <c r="Q98" s="10">
        <v>2.020763640074E12</v>
      </c>
      <c r="R98" s="10">
        <v>2.0211763640014E13</v>
      </c>
      <c r="S98" s="8" t="s">
        <v>487</v>
      </c>
      <c r="T98" s="9" t="s">
        <v>488</v>
      </c>
      <c r="U98" s="9" t="s">
        <v>489</v>
      </c>
      <c r="V98" s="8" t="s">
        <v>47</v>
      </c>
      <c r="W98" s="9" t="s">
        <v>490</v>
      </c>
      <c r="X98" s="8">
        <v>11101.0</v>
      </c>
      <c r="Y98" s="9" t="s">
        <v>49</v>
      </c>
      <c r="Z98" s="11" t="s">
        <v>491</v>
      </c>
      <c r="AA98" s="12">
        <v>3.84E7</v>
      </c>
      <c r="AB98" s="9" t="s">
        <v>426</v>
      </c>
      <c r="AC98" s="9" t="s">
        <v>107</v>
      </c>
    </row>
    <row r="99" ht="14.25" customHeight="1">
      <c r="A99" s="8" t="s">
        <v>153</v>
      </c>
      <c r="B99" s="9" t="s">
        <v>154</v>
      </c>
      <c r="C99" s="8" t="s">
        <v>448</v>
      </c>
      <c r="D99" s="9" t="s">
        <v>449</v>
      </c>
      <c r="E99" s="9" t="s">
        <v>157</v>
      </c>
      <c r="F99" s="8" t="s">
        <v>478</v>
      </c>
      <c r="G99" s="8" t="s">
        <v>479</v>
      </c>
      <c r="H99" s="9" t="s">
        <v>480</v>
      </c>
      <c r="I99" s="8" t="s">
        <v>492</v>
      </c>
      <c r="J99" s="8" t="s">
        <v>94</v>
      </c>
      <c r="K99" s="9" t="s">
        <v>493</v>
      </c>
      <c r="L99" s="8" t="s">
        <v>483</v>
      </c>
      <c r="M99" s="9" t="s">
        <v>484</v>
      </c>
      <c r="N99" s="8" t="s">
        <v>494</v>
      </c>
      <c r="O99" s="9" t="s">
        <v>495</v>
      </c>
      <c r="P99" s="8" t="s">
        <v>38</v>
      </c>
      <c r="Q99" s="10">
        <v>2.020763640074E12</v>
      </c>
      <c r="R99" s="10">
        <v>2.0211763640014E13</v>
      </c>
      <c r="S99" s="8" t="s">
        <v>487</v>
      </c>
      <c r="T99" s="9" t="s">
        <v>488</v>
      </c>
      <c r="U99" s="9" t="s">
        <v>489</v>
      </c>
      <c r="V99" s="8" t="s">
        <v>62</v>
      </c>
      <c r="W99" s="9" t="s">
        <v>496</v>
      </c>
      <c r="X99" s="8">
        <v>11101.0</v>
      </c>
      <c r="Y99" s="9" t="s">
        <v>49</v>
      </c>
      <c r="Z99" s="11" t="s">
        <v>497</v>
      </c>
      <c r="AA99" s="16" t="str">
        <f>66400000+800000</f>
        <v> $  67,200,000 </v>
      </c>
      <c r="AB99" s="9" t="s">
        <v>426</v>
      </c>
      <c r="AC99" s="9" t="s">
        <v>107</v>
      </c>
    </row>
    <row r="100" ht="14.25" customHeight="1">
      <c r="A100" s="8" t="s">
        <v>153</v>
      </c>
      <c r="B100" s="9" t="s">
        <v>154</v>
      </c>
      <c r="C100" s="8" t="s">
        <v>448</v>
      </c>
      <c r="D100" s="9" t="s">
        <v>449</v>
      </c>
      <c r="E100" s="9" t="s">
        <v>157</v>
      </c>
      <c r="F100" s="8" t="s">
        <v>478</v>
      </c>
      <c r="G100" s="8" t="s">
        <v>479</v>
      </c>
      <c r="H100" s="9" t="s">
        <v>480</v>
      </c>
      <c r="I100" s="8" t="s">
        <v>481</v>
      </c>
      <c r="J100" s="8" t="s">
        <v>119</v>
      </c>
      <c r="K100" s="9" t="s">
        <v>482</v>
      </c>
      <c r="L100" s="8" t="s">
        <v>483</v>
      </c>
      <c r="M100" s="9" t="s">
        <v>484</v>
      </c>
      <c r="N100" s="8" t="s">
        <v>498</v>
      </c>
      <c r="O100" s="9" t="s">
        <v>499</v>
      </c>
      <c r="P100" s="8" t="s">
        <v>123</v>
      </c>
      <c r="Q100" s="10">
        <v>2.020763640074E12</v>
      </c>
      <c r="R100" s="10">
        <v>2.0211763640014E13</v>
      </c>
      <c r="S100" s="8" t="s">
        <v>487</v>
      </c>
      <c r="T100" s="9" t="s">
        <v>488</v>
      </c>
      <c r="U100" s="9" t="s">
        <v>489</v>
      </c>
      <c r="V100" s="8" t="s">
        <v>65</v>
      </c>
      <c r="W100" s="9" t="s">
        <v>500</v>
      </c>
      <c r="X100" s="8">
        <v>11101.0</v>
      </c>
      <c r="Y100" s="9" t="s">
        <v>49</v>
      </c>
      <c r="Z100" s="11" t="s">
        <v>501</v>
      </c>
      <c r="AA100" s="16" t="str">
        <f>35200000-800000</f>
        <v> $  34,400,000 </v>
      </c>
      <c r="AB100" s="9" t="s">
        <v>426</v>
      </c>
      <c r="AC100" s="9" t="s">
        <v>107</v>
      </c>
    </row>
    <row r="101" ht="14.25" customHeight="1">
      <c r="A101" s="8" t="s">
        <v>153</v>
      </c>
      <c r="B101" s="9" t="s">
        <v>154</v>
      </c>
      <c r="C101" s="8" t="s">
        <v>502</v>
      </c>
      <c r="D101" s="9" t="s">
        <v>503</v>
      </c>
      <c r="E101" s="9" t="s">
        <v>157</v>
      </c>
      <c r="F101" s="8" t="s">
        <v>504</v>
      </c>
      <c r="G101" s="8" t="s">
        <v>504</v>
      </c>
      <c r="H101" s="9" t="s">
        <v>505</v>
      </c>
      <c r="I101" s="8" t="s">
        <v>506</v>
      </c>
      <c r="J101" s="8" t="s">
        <v>94</v>
      </c>
      <c r="K101" s="9" t="s">
        <v>507</v>
      </c>
      <c r="L101" s="8" t="s">
        <v>508</v>
      </c>
      <c r="M101" s="9" t="s">
        <v>509</v>
      </c>
      <c r="N101" s="8" t="s">
        <v>510</v>
      </c>
      <c r="O101" s="9" t="s">
        <v>511</v>
      </c>
      <c r="P101" s="8" t="s">
        <v>205</v>
      </c>
      <c r="Q101" s="10">
        <v>2.020763640078E12</v>
      </c>
      <c r="R101" s="10">
        <v>2.0211763640015E13</v>
      </c>
      <c r="S101" s="8" t="s">
        <v>512</v>
      </c>
      <c r="T101" s="9" t="s">
        <v>513</v>
      </c>
      <c r="U101" s="9" t="s">
        <v>514</v>
      </c>
      <c r="V101" s="8" t="s">
        <v>47</v>
      </c>
      <c r="W101" s="9" t="s">
        <v>515</v>
      </c>
      <c r="X101" s="8">
        <v>11101.0</v>
      </c>
      <c r="Y101" s="9" t="s">
        <v>49</v>
      </c>
      <c r="Z101" s="11" t="s">
        <v>516</v>
      </c>
      <c r="AA101" s="16" t="str">
        <f>82500000+3075425</f>
        <v> $  85,575,425 </v>
      </c>
      <c r="AB101" s="9" t="s">
        <v>426</v>
      </c>
      <c r="AC101" s="9" t="s">
        <v>107</v>
      </c>
    </row>
    <row r="102" ht="14.25" customHeight="1">
      <c r="A102" s="8" t="s">
        <v>153</v>
      </c>
      <c r="B102" s="9" t="s">
        <v>154</v>
      </c>
      <c r="C102" s="8" t="s">
        <v>502</v>
      </c>
      <c r="D102" s="9" t="s">
        <v>503</v>
      </c>
      <c r="E102" s="9" t="s">
        <v>157</v>
      </c>
      <c r="F102" s="8" t="s">
        <v>504</v>
      </c>
      <c r="G102" s="8" t="s">
        <v>504</v>
      </c>
      <c r="H102" s="9" t="s">
        <v>505</v>
      </c>
      <c r="I102" s="8" t="s">
        <v>517</v>
      </c>
      <c r="J102" s="8" t="s">
        <v>38</v>
      </c>
      <c r="K102" s="9" t="s">
        <v>518</v>
      </c>
      <c r="L102" s="8" t="s">
        <v>508</v>
      </c>
      <c r="M102" s="9" t="s">
        <v>509</v>
      </c>
      <c r="N102" s="8" t="s">
        <v>519</v>
      </c>
      <c r="O102" s="9" t="s">
        <v>520</v>
      </c>
      <c r="P102" s="8" t="s">
        <v>38</v>
      </c>
      <c r="Q102" s="10">
        <v>2.020763640078E12</v>
      </c>
      <c r="R102" s="10">
        <v>2.0211763640015E13</v>
      </c>
      <c r="S102" s="8" t="s">
        <v>512</v>
      </c>
      <c r="T102" s="9" t="s">
        <v>513</v>
      </c>
      <c r="U102" s="9" t="s">
        <v>514</v>
      </c>
      <c r="V102" s="8" t="s">
        <v>62</v>
      </c>
      <c r="W102" s="9" t="s">
        <v>521</v>
      </c>
      <c r="X102" s="8">
        <v>12143.0</v>
      </c>
      <c r="Y102" s="9" t="s">
        <v>67</v>
      </c>
      <c r="Z102" s="11" t="s">
        <v>522</v>
      </c>
      <c r="AA102" s="12">
        <v>3.52E7</v>
      </c>
      <c r="AB102" s="9" t="s">
        <v>426</v>
      </c>
      <c r="AC102" s="9" t="s">
        <v>107</v>
      </c>
    </row>
    <row r="103" ht="14.25" customHeight="1">
      <c r="A103" s="8" t="s">
        <v>153</v>
      </c>
      <c r="B103" s="9" t="s">
        <v>154</v>
      </c>
      <c r="C103" s="8" t="s">
        <v>502</v>
      </c>
      <c r="D103" s="9" t="s">
        <v>503</v>
      </c>
      <c r="E103" s="9" t="s">
        <v>157</v>
      </c>
      <c r="F103" s="8" t="s">
        <v>504</v>
      </c>
      <c r="G103" s="8" t="s">
        <v>504</v>
      </c>
      <c r="H103" s="9" t="s">
        <v>505</v>
      </c>
      <c r="I103" s="8" t="s">
        <v>517</v>
      </c>
      <c r="J103" s="8" t="s">
        <v>38</v>
      </c>
      <c r="K103" s="9" t="s">
        <v>518</v>
      </c>
      <c r="L103" s="8" t="s">
        <v>508</v>
      </c>
      <c r="M103" s="9" t="s">
        <v>509</v>
      </c>
      <c r="N103" s="8" t="s">
        <v>519</v>
      </c>
      <c r="O103" s="9" t="s">
        <v>520</v>
      </c>
      <c r="P103" s="8" t="s">
        <v>38</v>
      </c>
      <c r="Q103" s="10">
        <v>2.020763640078E12</v>
      </c>
      <c r="R103" s="10">
        <v>2.0211763640015E13</v>
      </c>
      <c r="S103" s="8" t="s">
        <v>512</v>
      </c>
      <c r="T103" s="9" t="s">
        <v>513</v>
      </c>
      <c r="U103" s="9" t="s">
        <v>514</v>
      </c>
      <c r="V103" s="8" t="s">
        <v>62</v>
      </c>
      <c r="W103" s="9" t="s">
        <v>521</v>
      </c>
      <c r="X103" s="8">
        <v>12143.0</v>
      </c>
      <c r="Y103" s="9" t="s">
        <v>67</v>
      </c>
      <c r="Z103" s="11" t="s">
        <v>523</v>
      </c>
      <c r="AA103" s="12">
        <v>8.0E7</v>
      </c>
      <c r="AB103" s="9" t="s">
        <v>426</v>
      </c>
      <c r="AC103" s="9" t="s">
        <v>107</v>
      </c>
    </row>
    <row r="104" ht="14.25" customHeight="1">
      <c r="A104" s="8" t="s">
        <v>153</v>
      </c>
      <c r="B104" s="9" t="s">
        <v>154</v>
      </c>
      <c r="C104" s="8" t="s">
        <v>502</v>
      </c>
      <c r="D104" s="9" t="s">
        <v>503</v>
      </c>
      <c r="E104" s="9" t="s">
        <v>157</v>
      </c>
      <c r="F104" s="8" t="s">
        <v>504</v>
      </c>
      <c r="G104" s="8" t="s">
        <v>504</v>
      </c>
      <c r="H104" s="9" t="s">
        <v>505</v>
      </c>
      <c r="I104" s="8" t="s">
        <v>524</v>
      </c>
      <c r="J104" s="8" t="s">
        <v>119</v>
      </c>
      <c r="K104" s="9" t="s">
        <v>525</v>
      </c>
      <c r="L104" s="8" t="s">
        <v>508</v>
      </c>
      <c r="M104" s="9" t="s">
        <v>509</v>
      </c>
      <c r="N104" s="8" t="s">
        <v>526</v>
      </c>
      <c r="O104" s="9" t="s">
        <v>527</v>
      </c>
      <c r="P104" s="8" t="s">
        <v>136</v>
      </c>
      <c r="Q104" s="10">
        <v>2.020763640078E12</v>
      </c>
      <c r="R104" s="10">
        <v>2.0211763640015E13</v>
      </c>
      <c r="S104" s="8" t="s">
        <v>512</v>
      </c>
      <c r="T104" s="9" t="s">
        <v>513</v>
      </c>
      <c r="U104" s="9" t="s">
        <v>514</v>
      </c>
      <c r="V104" s="8" t="s">
        <v>65</v>
      </c>
      <c r="W104" s="9" t="s">
        <v>528</v>
      </c>
      <c r="X104" s="8">
        <v>12143.0</v>
      </c>
      <c r="Y104" s="9" t="s">
        <v>67</v>
      </c>
      <c r="Z104" s="11" t="s">
        <v>529</v>
      </c>
      <c r="AA104" s="12">
        <v>3.52E7</v>
      </c>
      <c r="AB104" s="9" t="s">
        <v>426</v>
      </c>
      <c r="AC104" s="9" t="s">
        <v>107</v>
      </c>
    </row>
    <row r="105" ht="14.25" customHeight="1">
      <c r="A105" s="8" t="s">
        <v>153</v>
      </c>
      <c r="B105" s="9" t="s">
        <v>154</v>
      </c>
      <c r="C105" s="8" t="s">
        <v>502</v>
      </c>
      <c r="D105" s="9" t="s">
        <v>503</v>
      </c>
      <c r="E105" s="9" t="s">
        <v>157</v>
      </c>
      <c r="F105" s="8" t="s">
        <v>504</v>
      </c>
      <c r="G105" s="8" t="s">
        <v>504</v>
      </c>
      <c r="H105" s="9" t="s">
        <v>505</v>
      </c>
      <c r="I105" s="8" t="s">
        <v>517</v>
      </c>
      <c r="J105" s="8" t="s">
        <v>38</v>
      </c>
      <c r="K105" s="9" t="s">
        <v>518</v>
      </c>
      <c r="L105" s="8" t="s">
        <v>508</v>
      </c>
      <c r="M105" s="9" t="s">
        <v>509</v>
      </c>
      <c r="N105" s="8" t="s">
        <v>530</v>
      </c>
      <c r="O105" s="9" t="s">
        <v>531</v>
      </c>
      <c r="P105" s="8" t="s">
        <v>532</v>
      </c>
      <c r="Q105" s="10">
        <v>2.020763640078E12</v>
      </c>
      <c r="R105" s="10">
        <v>2.0211763640015E13</v>
      </c>
      <c r="S105" s="8" t="s">
        <v>512</v>
      </c>
      <c r="T105" s="9" t="s">
        <v>513</v>
      </c>
      <c r="U105" s="9" t="s">
        <v>514</v>
      </c>
      <c r="V105" s="8" t="s">
        <v>70</v>
      </c>
      <c r="W105" s="9" t="s">
        <v>469</v>
      </c>
      <c r="X105" s="8">
        <v>11101.0</v>
      </c>
      <c r="Y105" s="9" t="s">
        <v>49</v>
      </c>
      <c r="Z105" s="11" t="s">
        <v>533</v>
      </c>
      <c r="AA105" s="12">
        <v>1.5E7</v>
      </c>
      <c r="AB105" s="9" t="s">
        <v>426</v>
      </c>
      <c r="AC105" s="9" t="s">
        <v>107</v>
      </c>
    </row>
    <row r="106" ht="14.25" customHeight="1">
      <c r="A106" s="8" t="s">
        <v>153</v>
      </c>
      <c r="B106" s="9" t="s">
        <v>154</v>
      </c>
      <c r="C106" s="8" t="s">
        <v>155</v>
      </c>
      <c r="D106" s="9" t="s">
        <v>503</v>
      </c>
      <c r="E106" s="9" t="s">
        <v>157</v>
      </c>
      <c r="F106" s="8" t="s">
        <v>534</v>
      </c>
      <c r="G106" s="8" t="s">
        <v>534</v>
      </c>
      <c r="H106" s="9" t="s">
        <v>535</v>
      </c>
      <c r="I106" s="8" t="s">
        <v>536</v>
      </c>
      <c r="J106" s="8" t="s">
        <v>94</v>
      </c>
      <c r="K106" s="9" t="s">
        <v>537</v>
      </c>
      <c r="L106" s="8" t="s">
        <v>538</v>
      </c>
      <c r="M106" s="9" t="s">
        <v>539</v>
      </c>
      <c r="N106" s="8" t="s">
        <v>540</v>
      </c>
      <c r="O106" s="9" t="s">
        <v>541</v>
      </c>
      <c r="P106" s="8" t="s">
        <v>542</v>
      </c>
      <c r="Q106" s="10">
        <v>2.02076364008E12</v>
      </c>
      <c r="R106" s="10">
        <v>2.0211763640016E13</v>
      </c>
      <c r="S106" s="8" t="s">
        <v>543</v>
      </c>
      <c r="T106" s="9" t="s">
        <v>544</v>
      </c>
      <c r="U106" s="9" t="s">
        <v>545</v>
      </c>
      <c r="V106" s="8" t="s">
        <v>47</v>
      </c>
      <c r="W106" s="9" t="s">
        <v>546</v>
      </c>
      <c r="X106" s="8">
        <v>11101.0</v>
      </c>
      <c r="Y106" s="9" t="s">
        <v>49</v>
      </c>
      <c r="Z106" s="11" t="s">
        <v>547</v>
      </c>
      <c r="AA106" s="16" t="str">
        <f>144400000-1600000</f>
        <v> $  142,800,000 </v>
      </c>
      <c r="AB106" s="9" t="s">
        <v>426</v>
      </c>
      <c r="AC106" s="9" t="s">
        <v>107</v>
      </c>
    </row>
    <row r="107" ht="14.25" customHeight="1">
      <c r="A107" s="8" t="s">
        <v>153</v>
      </c>
      <c r="B107" s="9" t="s">
        <v>154</v>
      </c>
      <c r="C107" s="8" t="s">
        <v>155</v>
      </c>
      <c r="D107" s="9" t="s">
        <v>503</v>
      </c>
      <c r="E107" s="9" t="s">
        <v>157</v>
      </c>
      <c r="F107" s="8" t="s">
        <v>534</v>
      </c>
      <c r="G107" s="8" t="s">
        <v>534</v>
      </c>
      <c r="H107" s="9" t="s">
        <v>535</v>
      </c>
      <c r="I107" s="8" t="s">
        <v>548</v>
      </c>
      <c r="J107" s="8" t="s">
        <v>38</v>
      </c>
      <c r="K107" s="9" t="s">
        <v>549</v>
      </c>
      <c r="L107" s="8" t="s">
        <v>538</v>
      </c>
      <c r="M107" s="9" t="s">
        <v>539</v>
      </c>
      <c r="N107" s="8" t="s">
        <v>550</v>
      </c>
      <c r="O107" s="9" t="s">
        <v>551</v>
      </c>
      <c r="P107" s="8" t="s">
        <v>552</v>
      </c>
      <c r="Q107" s="10">
        <v>2.02076364008E12</v>
      </c>
      <c r="R107" s="10">
        <v>2.0211763640016E13</v>
      </c>
      <c r="S107" s="8" t="s">
        <v>543</v>
      </c>
      <c r="T107" s="9" t="s">
        <v>544</v>
      </c>
      <c r="U107" s="9" t="s">
        <v>545</v>
      </c>
      <c r="V107" s="8" t="s">
        <v>62</v>
      </c>
      <c r="W107" s="9" t="s">
        <v>553</v>
      </c>
      <c r="X107" s="8">
        <v>11101.0</v>
      </c>
      <c r="Y107" s="9" t="s">
        <v>49</v>
      </c>
      <c r="Z107" s="11" t="s">
        <v>554</v>
      </c>
      <c r="AA107" s="12">
        <v>1.3E7</v>
      </c>
      <c r="AB107" s="9" t="s">
        <v>426</v>
      </c>
      <c r="AC107" s="9" t="s">
        <v>107</v>
      </c>
    </row>
    <row r="108" ht="14.25" customHeight="1">
      <c r="A108" s="8" t="s">
        <v>153</v>
      </c>
      <c r="B108" s="9" t="s">
        <v>154</v>
      </c>
      <c r="C108" s="8" t="s">
        <v>155</v>
      </c>
      <c r="D108" s="9" t="s">
        <v>503</v>
      </c>
      <c r="E108" s="9" t="s">
        <v>157</v>
      </c>
      <c r="F108" s="8" t="s">
        <v>534</v>
      </c>
      <c r="G108" s="8" t="s">
        <v>534</v>
      </c>
      <c r="H108" s="9" t="s">
        <v>535</v>
      </c>
      <c r="I108" s="8" t="s">
        <v>548</v>
      </c>
      <c r="J108" s="8" t="s">
        <v>38</v>
      </c>
      <c r="K108" s="9" t="s">
        <v>549</v>
      </c>
      <c r="L108" s="8" t="s">
        <v>538</v>
      </c>
      <c r="M108" s="9" t="s">
        <v>539</v>
      </c>
      <c r="N108" s="8" t="s">
        <v>550</v>
      </c>
      <c r="O108" s="9" t="s">
        <v>551</v>
      </c>
      <c r="P108" s="8" t="s">
        <v>552</v>
      </c>
      <c r="Q108" s="10">
        <v>2.02076364008E12</v>
      </c>
      <c r="R108" s="10">
        <v>2.0211763640016E13</v>
      </c>
      <c r="S108" s="8" t="s">
        <v>543</v>
      </c>
      <c r="T108" s="9" t="s">
        <v>544</v>
      </c>
      <c r="U108" s="9" t="s">
        <v>545</v>
      </c>
      <c r="V108" s="8" t="s">
        <v>65</v>
      </c>
      <c r="W108" s="9" t="s">
        <v>555</v>
      </c>
      <c r="X108" s="8">
        <v>12143.0</v>
      </c>
      <c r="Y108" s="9" t="s">
        <v>67</v>
      </c>
      <c r="Z108" s="11" t="s">
        <v>556</v>
      </c>
      <c r="AA108" s="12">
        <v>2.75E7</v>
      </c>
      <c r="AB108" s="9" t="s">
        <v>426</v>
      </c>
      <c r="AC108" s="9" t="s">
        <v>107</v>
      </c>
    </row>
    <row r="109" ht="14.25" customHeight="1">
      <c r="A109" s="8" t="s">
        <v>153</v>
      </c>
      <c r="B109" s="9" t="s">
        <v>154</v>
      </c>
      <c r="C109" s="8" t="s">
        <v>155</v>
      </c>
      <c r="D109" s="9" t="s">
        <v>503</v>
      </c>
      <c r="E109" s="9" t="s">
        <v>157</v>
      </c>
      <c r="F109" s="8" t="s">
        <v>557</v>
      </c>
      <c r="G109" s="8" t="s">
        <v>558</v>
      </c>
      <c r="H109" s="9" t="s">
        <v>559</v>
      </c>
      <c r="I109" s="8" t="s">
        <v>560</v>
      </c>
      <c r="J109" s="8" t="s">
        <v>38</v>
      </c>
      <c r="K109" s="9" t="s">
        <v>561</v>
      </c>
      <c r="L109" s="8" t="s">
        <v>562</v>
      </c>
      <c r="M109" s="9" t="s">
        <v>563</v>
      </c>
      <c r="N109" s="8" t="s">
        <v>564</v>
      </c>
      <c r="O109" s="9" t="s">
        <v>565</v>
      </c>
      <c r="P109" s="8" t="s">
        <v>119</v>
      </c>
      <c r="Q109" s="10">
        <v>2.020763640065E12</v>
      </c>
      <c r="R109" s="10">
        <v>2.0211763640017E13</v>
      </c>
      <c r="S109" s="8" t="s">
        <v>566</v>
      </c>
      <c r="T109" s="9" t="s">
        <v>567</v>
      </c>
      <c r="U109" s="9" t="s">
        <v>568</v>
      </c>
      <c r="V109" s="8" t="s">
        <v>47</v>
      </c>
      <c r="W109" s="9" t="s">
        <v>569</v>
      </c>
      <c r="X109" s="8">
        <v>11101.0</v>
      </c>
      <c r="Y109" s="9" t="s">
        <v>49</v>
      </c>
      <c r="Z109" s="11" t="s">
        <v>570</v>
      </c>
      <c r="AA109" s="12">
        <v>3.0E7</v>
      </c>
      <c r="AB109" s="9" t="s">
        <v>426</v>
      </c>
      <c r="AC109" s="9" t="s">
        <v>107</v>
      </c>
    </row>
    <row r="110" ht="14.25" customHeight="1">
      <c r="A110" s="8" t="s">
        <v>153</v>
      </c>
      <c r="B110" s="9" t="s">
        <v>154</v>
      </c>
      <c r="C110" s="8" t="s">
        <v>155</v>
      </c>
      <c r="D110" s="9" t="s">
        <v>503</v>
      </c>
      <c r="E110" s="9" t="s">
        <v>157</v>
      </c>
      <c r="F110" s="8" t="s">
        <v>557</v>
      </c>
      <c r="G110" s="8" t="s">
        <v>558</v>
      </c>
      <c r="H110" s="9" t="s">
        <v>559</v>
      </c>
      <c r="I110" s="8" t="s">
        <v>560</v>
      </c>
      <c r="J110" s="8" t="s">
        <v>38</v>
      </c>
      <c r="K110" s="9" t="s">
        <v>561</v>
      </c>
      <c r="L110" s="8" t="s">
        <v>562</v>
      </c>
      <c r="M110" s="9" t="s">
        <v>563</v>
      </c>
      <c r="N110" s="8" t="s">
        <v>571</v>
      </c>
      <c r="O110" s="9" t="s">
        <v>572</v>
      </c>
      <c r="P110" s="8" t="s">
        <v>123</v>
      </c>
      <c r="Q110" s="10">
        <v>2.020763640065E12</v>
      </c>
      <c r="R110" s="10">
        <v>2.0211763640017E13</v>
      </c>
      <c r="S110" s="8" t="s">
        <v>566</v>
      </c>
      <c r="T110" s="9" t="s">
        <v>567</v>
      </c>
      <c r="U110" s="9" t="s">
        <v>568</v>
      </c>
      <c r="V110" s="8" t="s">
        <v>62</v>
      </c>
      <c r="W110" s="9" t="s">
        <v>573</v>
      </c>
      <c r="X110" s="8">
        <v>12143.0</v>
      </c>
      <c r="Y110" s="9" t="s">
        <v>67</v>
      </c>
      <c r="Z110" s="11" t="s">
        <v>574</v>
      </c>
      <c r="AA110" s="12">
        <v>3.52E7</v>
      </c>
      <c r="AB110" s="9" t="s">
        <v>426</v>
      </c>
      <c r="AC110" s="9" t="s">
        <v>107</v>
      </c>
    </row>
    <row r="111" ht="14.25" customHeight="1">
      <c r="A111" s="8" t="s">
        <v>153</v>
      </c>
      <c r="B111" s="9" t="s">
        <v>154</v>
      </c>
      <c r="C111" s="8" t="s">
        <v>155</v>
      </c>
      <c r="D111" s="9" t="s">
        <v>503</v>
      </c>
      <c r="E111" s="9" t="s">
        <v>157</v>
      </c>
      <c r="F111" s="8" t="s">
        <v>557</v>
      </c>
      <c r="G111" s="8" t="s">
        <v>558</v>
      </c>
      <c r="H111" s="9" t="s">
        <v>559</v>
      </c>
      <c r="I111" s="8" t="s">
        <v>560</v>
      </c>
      <c r="J111" s="8" t="s">
        <v>38</v>
      </c>
      <c r="K111" s="9" t="s">
        <v>561</v>
      </c>
      <c r="L111" s="8" t="s">
        <v>562</v>
      </c>
      <c r="M111" s="9" t="s">
        <v>563</v>
      </c>
      <c r="N111" s="8" t="s">
        <v>575</v>
      </c>
      <c r="O111" s="9" t="s">
        <v>576</v>
      </c>
      <c r="P111" s="8" t="s">
        <v>141</v>
      </c>
      <c r="Q111" s="10">
        <v>2.020763640065E12</v>
      </c>
      <c r="R111" s="10">
        <v>2.0211763640017E13</v>
      </c>
      <c r="S111" s="8" t="s">
        <v>566</v>
      </c>
      <c r="T111" s="9" t="s">
        <v>567</v>
      </c>
      <c r="U111" s="9" t="s">
        <v>568</v>
      </c>
      <c r="V111" s="8" t="s">
        <v>65</v>
      </c>
      <c r="W111" s="9" t="s">
        <v>469</v>
      </c>
      <c r="X111" s="8">
        <v>12143.0</v>
      </c>
      <c r="Y111" s="9" t="s">
        <v>67</v>
      </c>
      <c r="Z111" s="11" t="s">
        <v>577</v>
      </c>
      <c r="AA111" s="12">
        <v>7.1E7</v>
      </c>
      <c r="AB111" s="9" t="s">
        <v>426</v>
      </c>
      <c r="AC111" s="9" t="s">
        <v>107</v>
      </c>
    </row>
    <row r="112" ht="14.25" customHeight="1">
      <c r="A112" s="8" t="s">
        <v>153</v>
      </c>
      <c r="B112" s="9" t="s">
        <v>154</v>
      </c>
      <c r="C112" s="8" t="s">
        <v>155</v>
      </c>
      <c r="D112" s="9" t="s">
        <v>503</v>
      </c>
      <c r="E112" s="9" t="s">
        <v>157</v>
      </c>
      <c r="F112" s="8" t="s">
        <v>557</v>
      </c>
      <c r="G112" s="8" t="s">
        <v>558</v>
      </c>
      <c r="H112" s="9" t="s">
        <v>559</v>
      </c>
      <c r="I112" s="8" t="s">
        <v>560</v>
      </c>
      <c r="J112" s="8" t="s">
        <v>38</v>
      </c>
      <c r="K112" s="9" t="s">
        <v>561</v>
      </c>
      <c r="L112" s="8" t="s">
        <v>562</v>
      </c>
      <c r="M112" s="9" t="s">
        <v>563</v>
      </c>
      <c r="N112" s="8" t="s">
        <v>578</v>
      </c>
      <c r="O112" s="9" t="s">
        <v>579</v>
      </c>
      <c r="P112" s="8" t="s">
        <v>38</v>
      </c>
      <c r="Q112" s="10">
        <v>2.020763640065E12</v>
      </c>
      <c r="R112" s="10">
        <v>2.0211763640017E13</v>
      </c>
      <c r="S112" s="8" t="s">
        <v>566</v>
      </c>
      <c r="T112" s="9" t="s">
        <v>567</v>
      </c>
      <c r="U112" s="9" t="s">
        <v>568</v>
      </c>
      <c r="V112" s="8" t="s">
        <v>70</v>
      </c>
      <c r="W112" s="9" t="s">
        <v>580</v>
      </c>
      <c r="X112" s="8">
        <v>12143.0</v>
      </c>
      <c r="Y112" s="9" t="s">
        <v>67</v>
      </c>
      <c r="Z112" s="11" t="s">
        <v>581</v>
      </c>
      <c r="AA112" s="12">
        <v>7.72E7</v>
      </c>
      <c r="AB112" s="9" t="s">
        <v>426</v>
      </c>
      <c r="AC112" s="9" t="s">
        <v>107</v>
      </c>
    </row>
    <row r="113" ht="14.25" customHeight="1">
      <c r="A113" s="8" t="s">
        <v>153</v>
      </c>
      <c r="B113" s="9" t="s">
        <v>154</v>
      </c>
      <c r="C113" s="8" t="s">
        <v>155</v>
      </c>
      <c r="D113" s="9" t="s">
        <v>503</v>
      </c>
      <c r="E113" s="9" t="s">
        <v>157</v>
      </c>
      <c r="F113" s="8" t="s">
        <v>557</v>
      </c>
      <c r="G113" s="8" t="s">
        <v>558</v>
      </c>
      <c r="H113" s="9" t="s">
        <v>559</v>
      </c>
      <c r="I113" s="8" t="s">
        <v>560</v>
      </c>
      <c r="J113" s="8" t="s">
        <v>38</v>
      </c>
      <c r="K113" s="9" t="s">
        <v>561</v>
      </c>
      <c r="L113" s="8" t="s">
        <v>562</v>
      </c>
      <c r="M113" s="9" t="s">
        <v>563</v>
      </c>
      <c r="N113" s="8" t="s">
        <v>575</v>
      </c>
      <c r="O113" s="9" t="s">
        <v>576</v>
      </c>
      <c r="P113" s="8" t="s">
        <v>141</v>
      </c>
      <c r="Q113" s="10">
        <v>2.020763640065E12</v>
      </c>
      <c r="R113" s="10">
        <v>2.0211763640017E13</v>
      </c>
      <c r="S113" s="8" t="s">
        <v>566</v>
      </c>
      <c r="T113" s="9" t="s">
        <v>567</v>
      </c>
      <c r="U113" s="9" t="s">
        <v>568</v>
      </c>
      <c r="V113" s="8" t="s">
        <v>142</v>
      </c>
      <c r="W113" s="9" t="s">
        <v>582</v>
      </c>
      <c r="X113" s="8">
        <v>11101.0</v>
      </c>
      <c r="Y113" s="9" t="s">
        <v>49</v>
      </c>
      <c r="Z113" s="11" t="s">
        <v>583</v>
      </c>
      <c r="AA113" s="12">
        <v>1.5E7</v>
      </c>
      <c r="AB113" s="9" t="s">
        <v>426</v>
      </c>
      <c r="AC113" s="9" t="s">
        <v>107</v>
      </c>
    </row>
    <row r="114" ht="14.25" customHeight="1">
      <c r="A114" s="8" t="s">
        <v>153</v>
      </c>
      <c r="B114" s="9" t="s">
        <v>154</v>
      </c>
      <c r="C114" s="8" t="s">
        <v>155</v>
      </c>
      <c r="D114" s="9" t="s">
        <v>503</v>
      </c>
      <c r="E114" s="9" t="s">
        <v>157</v>
      </c>
      <c r="F114" s="8" t="s">
        <v>557</v>
      </c>
      <c r="G114" s="8" t="s">
        <v>558</v>
      </c>
      <c r="H114" s="9" t="s">
        <v>559</v>
      </c>
      <c r="I114" s="8" t="s">
        <v>560</v>
      </c>
      <c r="J114" s="8" t="s">
        <v>38</v>
      </c>
      <c r="K114" s="9" t="s">
        <v>561</v>
      </c>
      <c r="L114" s="8" t="s">
        <v>562</v>
      </c>
      <c r="M114" s="9" t="s">
        <v>563</v>
      </c>
      <c r="N114" s="8" t="s">
        <v>575</v>
      </c>
      <c r="O114" s="9" t="s">
        <v>576</v>
      </c>
      <c r="P114" s="8" t="s">
        <v>141</v>
      </c>
      <c r="Q114" s="10">
        <v>2.020763640065E12</v>
      </c>
      <c r="R114" s="10">
        <v>2.0211763640017E13</v>
      </c>
      <c r="S114" s="8" t="s">
        <v>566</v>
      </c>
      <c r="T114" s="9" t="s">
        <v>567</v>
      </c>
      <c r="U114" s="9" t="s">
        <v>568</v>
      </c>
      <c r="V114" s="8" t="s">
        <v>142</v>
      </c>
      <c r="W114" s="9" t="s">
        <v>582</v>
      </c>
      <c r="X114" s="8">
        <v>22161.0</v>
      </c>
      <c r="Y114" s="9" t="s">
        <v>584</v>
      </c>
      <c r="Z114" s="11" t="s">
        <v>585</v>
      </c>
      <c r="AA114" s="12">
        <v>106860.0</v>
      </c>
      <c r="AB114" s="9" t="s">
        <v>426</v>
      </c>
      <c r="AC114" s="9" t="s">
        <v>107</v>
      </c>
    </row>
    <row r="115" ht="14.25" customHeight="1">
      <c r="A115" s="8" t="s">
        <v>153</v>
      </c>
      <c r="B115" s="9" t="s">
        <v>154</v>
      </c>
      <c r="C115" s="8" t="s">
        <v>155</v>
      </c>
      <c r="D115" s="9" t="s">
        <v>503</v>
      </c>
      <c r="E115" s="9" t="s">
        <v>157</v>
      </c>
      <c r="F115" s="8" t="s">
        <v>586</v>
      </c>
      <c r="G115" s="8" t="s">
        <v>587</v>
      </c>
      <c r="H115" s="9" t="s">
        <v>588</v>
      </c>
      <c r="I115" s="8" t="s">
        <v>589</v>
      </c>
      <c r="J115" s="8" t="s">
        <v>94</v>
      </c>
      <c r="K115" s="9" t="s">
        <v>590</v>
      </c>
      <c r="L115" s="8" t="s">
        <v>591</v>
      </c>
      <c r="M115" s="9" t="s">
        <v>592</v>
      </c>
      <c r="N115" s="8" t="s">
        <v>593</v>
      </c>
      <c r="O115" s="9" t="s">
        <v>594</v>
      </c>
      <c r="P115" s="8" t="s">
        <v>595</v>
      </c>
      <c r="Q115" s="10">
        <v>2.020763640068E12</v>
      </c>
      <c r="R115" s="10">
        <v>2.0211763640018E13</v>
      </c>
      <c r="S115" s="8" t="s">
        <v>596</v>
      </c>
      <c r="T115" s="9" t="s">
        <v>597</v>
      </c>
      <c r="U115" s="9" t="s">
        <v>598</v>
      </c>
      <c r="V115" s="8" t="s">
        <v>47</v>
      </c>
      <c r="W115" s="9" t="s">
        <v>599</v>
      </c>
      <c r="X115" s="8">
        <v>11101.0</v>
      </c>
      <c r="Y115" s="9" t="s">
        <v>49</v>
      </c>
      <c r="Z115" s="11" t="s">
        <v>600</v>
      </c>
      <c r="AA115" s="16" t="str">
        <f>30000000+264000</f>
        <v> $  30,264,000 </v>
      </c>
      <c r="AB115" s="9" t="s">
        <v>426</v>
      </c>
      <c r="AC115" s="9" t="s">
        <v>107</v>
      </c>
    </row>
    <row r="116" ht="14.25" customHeight="1">
      <c r="A116" s="8" t="s">
        <v>153</v>
      </c>
      <c r="B116" s="9" t="s">
        <v>154</v>
      </c>
      <c r="C116" s="8" t="s">
        <v>155</v>
      </c>
      <c r="D116" s="9" t="s">
        <v>503</v>
      </c>
      <c r="E116" s="9" t="s">
        <v>157</v>
      </c>
      <c r="F116" s="8" t="s">
        <v>586</v>
      </c>
      <c r="G116" s="8" t="s">
        <v>587</v>
      </c>
      <c r="H116" s="9" t="s">
        <v>588</v>
      </c>
      <c r="I116" s="8" t="s">
        <v>601</v>
      </c>
      <c r="J116" s="8" t="s">
        <v>38</v>
      </c>
      <c r="K116" s="9" t="s">
        <v>602</v>
      </c>
      <c r="L116" s="8" t="s">
        <v>591</v>
      </c>
      <c r="M116" s="9" t="s">
        <v>592</v>
      </c>
      <c r="N116" s="8" t="s">
        <v>603</v>
      </c>
      <c r="O116" s="9" t="s">
        <v>604</v>
      </c>
      <c r="P116" s="8" t="s">
        <v>605</v>
      </c>
      <c r="Q116" s="10">
        <v>2.020763640068E12</v>
      </c>
      <c r="R116" s="10">
        <v>2.0211763640018E13</v>
      </c>
      <c r="S116" s="8" t="s">
        <v>596</v>
      </c>
      <c r="T116" s="9" t="s">
        <v>597</v>
      </c>
      <c r="U116" s="9" t="s">
        <v>598</v>
      </c>
      <c r="V116" s="8" t="s">
        <v>62</v>
      </c>
      <c r="W116" s="9" t="s">
        <v>606</v>
      </c>
      <c r="X116" s="8">
        <v>11101.0</v>
      </c>
      <c r="Y116" s="9" t="s">
        <v>49</v>
      </c>
      <c r="Z116" s="11" t="s">
        <v>607</v>
      </c>
      <c r="AA116" s="16" t="str">
        <f>20164000-264000</f>
        <v> $  19,900,000 </v>
      </c>
      <c r="AB116" s="9" t="s">
        <v>426</v>
      </c>
      <c r="AC116" s="9" t="s">
        <v>107</v>
      </c>
    </row>
    <row r="117" ht="14.25" customHeight="1">
      <c r="A117" s="8" t="s">
        <v>153</v>
      </c>
      <c r="B117" s="9" t="s">
        <v>154</v>
      </c>
      <c r="C117" s="8" t="s">
        <v>155</v>
      </c>
      <c r="D117" s="9" t="s">
        <v>503</v>
      </c>
      <c r="E117" s="9" t="s">
        <v>157</v>
      </c>
      <c r="F117" s="8" t="s">
        <v>586</v>
      </c>
      <c r="G117" s="8" t="s">
        <v>587</v>
      </c>
      <c r="H117" s="9" t="s">
        <v>588</v>
      </c>
      <c r="I117" s="8" t="s">
        <v>601</v>
      </c>
      <c r="J117" s="8" t="s">
        <v>38</v>
      </c>
      <c r="K117" s="9" t="s">
        <v>602</v>
      </c>
      <c r="L117" s="8" t="s">
        <v>591</v>
      </c>
      <c r="M117" s="9" t="s">
        <v>592</v>
      </c>
      <c r="N117" s="8" t="s">
        <v>603</v>
      </c>
      <c r="O117" s="9" t="s">
        <v>604</v>
      </c>
      <c r="P117" s="8" t="s">
        <v>605</v>
      </c>
      <c r="Q117" s="10">
        <v>2.020763640068E12</v>
      </c>
      <c r="R117" s="10">
        <v>2.0211763640018E13</v>
      </c>
      <c r="S117" s="8" t="s">
        <v>596</v>
      </c>
      <c r="T117" s="9" t="s">
        <v>597</v>
      </c>
      <c r="U117" s="9" t="s">
        <v>598</v>
      </c>
      <c r="V117" s="8" t="s">
        <v>62</v>
      </c>
      <c r="W117" s="9" t="s">
        <v>606</v>
      </c>
      <c r="X117" s="8">
        <v>12143.0</v>
      </c>
      <c r="Y117" s="9" t="s">
        <v>67</v>
      </c>
      <c r="Z117" s="11" t="s">
        <v>608</v>
      </c>
      <c r="AA117" s="12">
        <v>8.25E7</v>
      </c>
      <c r="AB117" s="9" t="s">
        <v>426</v>
      </c>
      <c r="AC117" s="9" t="s">
        <v>107</v>
      </c>
    </row>
    <row r="118" ht="14.25" customHeight="1">
      <c r="A118" s="8" t="s">
        <v>153</v>
      </c>
      <c r="B118" s="9" t="s">
        <v>154</v>
      </c>
      <c r="C118" s="8" t="s">
        <v>155</v>
      </c>
      <c r="D118" s="9" t="s">
        <v>503</v>
      </c>
      <c r="E118" s="9" t="s">
        <v>157</v>
      </c>
      <c r="F118" s="8" t="s">
        <v>586</v>
      </c>
      <c r="G118" s="8" t="s">
        <v>587</v>
      </c>
      <c r="H118" s="9" t="s">
        <v>588</v>
      </c>
      <c r="I118" s="8" t="s">
        <v>601</v>
      </c>
      <c r="J118" s="8" t="s">
        <v>38</v>
      </c>
      <c r="K118" s="9" t="s">
        <v>602</v>
      </c>
      <c r="L118" s="8" t="s">
        <v>591</v>
      </c>
      <c r="M118" s="9" t="s">
        <v>592</v>
      </c>
      <c r="N118" s="8" t="s">
        <v>603</v>
      </c>
      <c r="O118" s="9" t="s">
        <v>604</v>
      </c>
      <c r="P118" s="8" t="s">
        <v>605</v>
      </c>
      <c r="Q118" s="10">
        <v>2.020763640068E12</v>
      </c>
      <c r="R118" s="10">
        <v>2.0211763640018E13</v>
      </c>
      <c r="S118" s="8" t="s">
        <v>596</v>
      </c>
      <c r="T118" s="9" t="s">
        <v>597</v>
      </c>
      <c r="U118" s="9" t="s">
        <v>598</v>
      </c>
      <c r="V118" s="8" t="s">
        <v>65</v>
      </c>
      <c r="W118" s="9" t="s">
        <v>609</v>
      </c>
      <c r="X118" s="8">
        <v>11101.0</v>
      </c>
      <c r="Y118" s="9" t="s">
        <v>49</v>
      </c>
      <c r="Z118" s="11" t="s">
        <v>610</v>
      </c>
      <c r="AA118" s="12">
        <v>4.8920475E7</v>
      </c>
      <c r="AB118" s="9" t="s">
        <v>426</v>
      </c>
      <c r="AC118" s="9" t="s">
        <v>107</v>
      </c>
    </row>
    <row r="119" ht="14.25" customHeight="1">
      <c r="A119" s="8" t="s">
        <v>153</v>
      </c>
      <c r="B119" s="9" t="s">
        <v>154</v>
      </c>
      <c r="C119" s="8" t="s">
        <v>155</v>
      </c>
      <c r="D119" s="9" t="s">
        <v>503</v>
      </c>
      <c r="E119" s="9" t="s">
        <v>157</v>
      </c>
      <c r="F119" s="8" t="s">
        <v>586</v>
      </c>
      <c r="G119" s="8" t="s">
        <v>587</v>
      </c>
      <c r="H119" s="9" t="s">
        <v>588</v>
      </c>
      <c r="I119" s="8" t="s">
        <v>611</v>
      </c>
      <c r="J119" s="8" t="s">
        <v>119</v>
      </c>
      <c r="K119" s="9" t="s">
        <v>612</v>
      </c>
      <c r="L119" s="8" t="s">
        <v>591</v>
      </c>
      <c r="M119" s="9" t="s">
        <v>592</v>
      </c>
      <c r="N119" s="8" t="s">
        <v>613</v>
      </c>
      <c r="O119" s="9" t="s">
        <v>614</v>
      </c>
      <c r="P119" s="8" t="s">
        <v>94</v>
      </c>
      <c r="Q119" s="10">
        <v>2.020763640068E12</v>
      </c>
      <c r="R119" s="10">
        <v>2.0211763640018E13</v>
      </c>
      <c r="S119" s="8" t="s">
        <v>596</v>
      </c>
      <c r="T119" s="9" t="s">
        <v>597</v>
      </c>
      <c r="U119" s="9" t="s">
        <v>598</v>
      </c>
      <c r="V119" s="8" t="s">
        <v>70</v>
      </c>
      <c r="W119" s="9" t="s">
        <v>615</v>
      </c>
      <c r="X119" s="8">
        <v>12204.0</v>
      </c>
      <c r="Y119" s="9" t="s">
        <v>616</v>
      </c>
      <c r="Z119" s="11" t="s">
        <v>617</v>
      </c>
      <c r="AA119" s="12">
        <v>1.86415775E8</v>
      </c>
      <c r="AB119" s="9" t="s">
        <v>426</v>
      </c>
      <c r="AC119" s="9" t="s">
        <v>107</v>
      </c>
    </row>
    <row r="120" ht="14.25" customHeight="1">
      <c r="A120" s="8" t="s">
        <v>153</v>
      </c>
      <c r="B120" s="9" t="s">
        <v>154</v>
      </c>
      <c r="C120" s="8" t="s">
        <v>155</v>
      </c>
      <c r="D120" s="9" t="s">
        <v>503</v>
      </c>
      <c r="E120" s="9" t="s">
        <v>157</v>
      </c>
      <c r="F120" s="8" t="s">
        <v>586</v>
      </c>
      <c r="G120" s="8" t="s">
        <v>587</v>
      </c>
      <c r="H120" s="9" t="s">
        <v>588</v>
      </c>
      <c r="I120" s="8" t="s">
        <v>618</v>
      </c>
      <c r="J120" s="8" t="s">
        <v>110</v>
      </c>
      <c r="K120" s="9" t="s">
        <v>619</v>
      </c>
      <c r="L120" s="8" t="s">
        <v>591</v>
      </c>
      <c r="M120" s="9" t="s">
        <v>592</v>
      </c>
      <c r="N120" s="8" t="s">
        <v>620</v>
      </c>
      <c r="O120" s="9" t="s">
        <v>621</v>
      </c>
      <c r="P120" s="8" t="s">
        <v>38</v>
      </c>
      <c r="Q120" s="10">
        <v>2.020763640068E12</v>
      </c>
      <c r="R120" s="10">
        <v>2.0211763640018E13</v>
      </c>
      <c r="S120" s="8" t="s">
        <v>596</v>
      </c>
      <c r="T120" s="9" t="s">
        <v>597</v>
      </c>
      <c r="U120" s="9" t="s">
        <v>598</v>
      </c>
      <c r="V120" s="8" t="s">
        <v>142</v>
      </c>
      <c r="W120" s="9" t="s">
        <v>622</v>
      </c>
      <c r="X120" s="8">
        <v>12204.0</v>
      </c>
      <c r="Y120" s="9" t="s">
        <v>616</v>
      </c>
      <c r="Z120" s="11" t="s">
        <v>623</v>
      </c>
      <c r="AA120" s="12">
        <v>4.34970144E8</v>
      </c>
      <c r="AB120" s="9" t="s">
        <v>426</v>
      </c>
      <c r="AC120" s="9" t="s">
        <v>107</v>
      </c>
    </row>
    <row r="121" ht="14.25" customHeight="1">
      <c r="A121" s="8" t="s">
        <v>153</v>
      </c>
      <c r="B121" s="9" t="s">
        <v>154</v>
      </c>
      <c r="C121" s="8" t="s">
        <v>248</v>
      </c>
      <c r="D121" s="9" t="s">
        <v>412</v>
      </c>
      <c r="E121" s="9" t="s">
        <v>33</v>
      </c>
      <c r="F121" s="8" t="s">
        <v>624</v>
      </c>
      <c r="G121" s="8" t="s">
        <v>625</v>
      </c>
      <c r="H121" s="9" t="s">
        <v>626</v>
      </c>
      <c r="I121" s="8" t="s">
        <v>627</v>
      </c>
      <c r="J121" s="8" t="s">
        <v>271</v>
      </c>
      <c r="K121" s="9" t="s">
        <v>628</v>
      </c>
      <c r="L121" s="8" t="s">
        <v>138</v>
      </c>
      <c r="M121" s="9" t="s">
        <v>97</v>
      </c>
      <c r="N121" s="8" t="s">
        <v>629</v>
      </c>
      <c r="O121" s="9" t="s">
        <v>630</v>
      </c>
      <c r="P121" s="8" t="s">
        <v>631</v>
      </c>
      <c r="Q121" s="10">
        <v>2.020763640072E12</v>
      </c>
      <c r="R121" s="10">
        <v>2.0211763640019E13</v>
      </c>
      <c r="S121" s="8" t="s">
        <v>632</v>
      </c>
      <c r="T121" s="9" t="s">
        <v>633</v>
      </c>
      <c r="U121" s="9" t="s">
        <v>634</v>
      </c>
      <c r="V121" s="8" t="s">
        <v>47</v>
      </c>
      <c r="W121" s="9" t="s">
        <v>635</v>
      </c>
      <c r="X121" s="8">
        <v>11101.0</v>
      </c>
      <c r="Y121" s="9" t="s">
        <v>49</v>
      </c>
      <c r="Z121" s="11" t="s">
        <v>636</v>
      </c>
      <c r="AA121" s="12">
        <v>2.04242E8</v>
      </c>
      <c r="AB121" s="9" t="s">
        <v>426</v>
      </c>
      <c r="AC121" s="9" t="s">
        <v>107</v>
      </c>
    </row>
    <row r="122" ht="14.25" customHeight="1">
      <c r="A122" s="8" t="s">
        <v>153</v>
      </c>
      <c r="B122" s="9" t="s">
        <v>154</v>
      </c>
      <c r="C122" s="8" t="s">
        <v>248</v>
      </c>
      <c r="D122" s="9" t="s">
        <v>412</v>
      </c>
      <c r="E122" s="9" t="s">
        <v>33</v>
      </c>
      <c r="F122" s="8" t="s">
        <v>624</v>
      </c>
      <c r="G122" s="8" t="s">
        <v>625</v>
      </c>
      <c r="H122" s="9" t="s">
        <v>626</v>
      </c>
      <c r="I122" s="8" t="s">
        <v>627</v>
      </c>
      <c r="J122" s="8" t="s">
        <v>271</v>
      </c>
      <c r="K122" s="9" t="s">
        <v>628</v>
      </c>
      <c r="L122" s="8" t="s">
        <v>138</v>
      </c>
      <c r="M122" s="9" t="s">
        <v>97</v>
      </c>
      <c r="N122" s="8" t="s">
        <v>629</v>
      </c>
      <c r="O122" s="9" t="s">
        <v>630</v>
      </c>
      <c r="P122" s="8" t="s">
        <v>631</v>
      </c>
      <c r="Q122" s="10">
        <v>2.020763640072E12</v>
      </c>
      <c r="R122" s="10">
        <v>2.0211763640019E13</v>
      </c>
      <c r="S122" s="8" t="s">
        <v>632</v>
      </c>
      <c r="T122" s="9" t="s">
        <v>633</v>
      </c>
      <c r="U122" s="9" t="s">
        <v>634</v>
      </c>
      <c r="V122" s="8" t="s">
        <v>47</v>
      </c>
      <c r="W122" s="9" t="s">
        <v>635</v>
      </c>
      <c r="X122" s="8">
        <v>12143.0</v>
      </c>
      <c r="Y122" s="9" t="s">
        <v>67</v>
      </c>
      <c r="Z122" s="11" t="s">
        <v>637</v>
      </c>
      <c r="AA122" s="12">
        <v>5758000.0</v>
      </c>
      <c r="AB122" s="9" t="s">
        <v>426</v>
      </c>
      <c r="AC122" s="9" t="s">
        <v>107</v>
      </c>
    </row>
    <row r="123" ht="14.25" customHeight="1">
      <c r="A123" s="8" t="s">
        <v>153</v>
      </c>
      <c r="B123" s="9" t="s">
        <v>154</v>
      </c>
      <c r="C123" s="8" t="s">
        <v>248</v>
      </c>
      <c r="D123" s="9" t="s">
        <v>412</v>
      </c>
      <c r="E123" s="9" t="s">
        <v>33</v>
      </c>
      <c r="F123" s="8" t="s">
        <v>624</v>
      </c>
      <c r="G123" s="8" t="s">
        <v>625</v>
      </c>
      <c r="H123" s="9" t="s">
        <v>626</v>
      </c>
      <c r="I123" s="8" t="s">
        <v>627</v>
      </c>
      <c r="J123" s="8" t="s">
        <v>271</v>
      </c>
      <c r="K123" s="9" t="s">
        <v>628</v>
      </c>
      <c r="L123" s="8" t="s">
        <v>138</v>
      </c>
      <c r="M123" s="9" t="s">
        <v>97</v>
      </c>
      <c r="N123" s="8" t="s">
        <v>629</v>
      </c>
      <c r="O123" s="9" t="s">
        <v>630</v>
      </c>
      <c r="P123" s="8" t="s">
        <v>631</v>
      </c>
      <c r="Q123" s="10">
        <v>2.020763640072E12</v>
      </c>
      <c r="R123" s="10">
        <v>2.0211763640019E13</v>
      </c>
      <c r="S123" s="8" t="s">
        <v>632</v>
      </c>
      <c r="T123" s="9" t="s">
        <v>633</v>
      </c>
      <c r="U123" s="9" t="s">
        <v>634</v>
      </c>
      <c r="V123" s="8" t="s">
        <v>62</v>
      </c>
      <c r="W123" s="9" t="s">
        <v>638</v>
      </c>
      <c r="X123" s="8">
        <v>11101.0</v>
      </c>
      <c r="Y123" s="9" t="s">
        <v>49</v>
      </c>
      <c r="Z123" s="11" t="s">
        <v>639</v>
      </c>
      <c r="AA123" s="12">
        <v>1.5E7</v>
      </c>
      <c r="AB123" s="9" t="s">
        <v>426</v>
      </c>
      <c r="AC123" s="9" t="s">
        <v>107</v>
      </c>
    </row>
    <row r="124" ht="14.25" customHeight="1">
      <c r="A124" s="8" t="s">
        <v>153</v>
      </c>
      <c r="B124" s="9" t="s">
        <v>154</v>
      </c>
      <c r="C124" s="8" t="s">
        <v>248</v>
      </c>
      <c r="D124" s="9" t="s">
        <v>412</v>
      </c>
      <c r="E124" s="9" t="s">
        <v>33</v>
      </c>
      <c r="F124" s="8" t="s">
        <v>624</v>
      </c>
      <c r="G124" s="8" t="s">
        <v>625</v>
      </c>
      <c r="H124" s="9" t="s">
        <v>626</v>
      </c>
      <c r="I124" s="8" t="s">
        <v>627</v>
      </c>
      <c r="J124" s="8" t="s">
        <v>271</v>
      </c>
      <c r="K124" s="9" t="s">
        <v>628</v>
      </c>
      <c r="L124" s="8" t="s">
        <v>138</v>
      </c>
      <c r="M124" s="9" t="s">
        <v>97</v>
      </c>
      <c r="N124" s="8" t="s">
        <v>629</v>
      </c>
      <c r="O124" s="9" t="s">
        <v>630</v>
      </c>
      <c r="P124" s="8" t="s">
        <v>631</v>
      </c>
      <c r="Q124" s="10">
        <v>2.020763640072E12</v>
      </c>
      <c r="R124" s="10">
        <v>2.0211763640019E13</v>
      </c>
      <c r="S124" s="8" t="s">
        <v>632</v>
      </c>
      <c r="T124" s="9" t="s">
        <v>633</v>
      </c>
      <c r="U124" s="9" t="s">
        <v>634</v>
      </c>
      <c r="V124" s="8" t="s">
        <v>65</v>
      </c>
      <c r="W124" s="9" t="s">
        <v>640</v>
      </c>
      <c r="X124" s="8">
        <v>11101.0</v>
      </c>
      <c r="Y124" s="9" t="s">
        <v>49</v>
      </c>
      <c r="Z124" s="11" t="s">
        <v>641</v>
      </c>
      <c r="AA124" s="12">
        <v>8.2076E7</v>
      </c>
      <c r="AB124" s="9" t="s">
        <v>426</v>
      </c>
      <c r="AC124" s="9" t="s">
        <v>107</v>
      </c>
    </row>
    <row r="125" ht="14.25" customHeight="1">
      <c r="A125" s="8" t="s">
        <v>153</v>
      </c>
      <c r="B125" s="9" t="s">
        <v>154</v>
      </c>
      <c r="C125" s="8" t="s">
        <v>448</v>
      </c>
      <c r="D125" s="9" t="s">
        <v>449</v>
      </c>
      <c r="E125" s="9" t="s">
        <v>157</v>
      </c>
      <c r="F125" s="8" t="s">
        <v>642</v>
      </c>
      <c r="G125" s="8" t="s">
        <v>642</v>
      </c>
      <c r="H125" s="9" t="s">
        <v>643</v>
      </c>
      <c r="I125" s="8" t="s">
        <v>644</v>
      </c>
      <c r="J125" s="8" t="s">
        <v>38</v>
      </c>
      <c r="K125" s="9" t="s">
        <v>645</v>
      </c>
      <c r="L125" s="8" t="s">
        <v>646</v>
      </c>
      <c r="M125" s="9" t="s">
        <v>647</v>
      </c>
      <c r="N125" s="8" t="s">
        <v>648</v>
      </c>
      <c r="O125" s="9" t="s">
        <v>649</v>
      </c>
      <c r="P125" s="8" t="s">
        <v>119</v>
      </c>
      <c r="Q125" s="10">
        <v>2.020763640089E12</v>
      </c>
      <c r="R125" s="10">
        <v>2.021176364002E13</v>
      </c>
      <c r="S125" s="8" t="s">
        <v>650</v>
      </c>
      <c r="T125" s="9" t="s">
        <v>651</v>
      </c>
      <c r="U125" s="9" t="s">
        <v>652</v>
      </c>
      <c r="V125" s="8" t="s">
        <v>47</v>
      </c>
      <c r="W125" s="9" t="s">
        <v>653</v>
      </c>
      <c r="X125" s="8">
        <v>11101.0</v>
      </c>
      <c r="Y125" s="9" t="s">
        <v>49</v>
      </c>
      <c r="Z125" s="11" t="s">
        <v>654</v>
      </c>
      <c r="AA125" s="12">
        <v>3.985E7</v>
      </c>
      <c r="AB125" s="9" t="s">
        <v>426</v>
      </c>
      <c r="AC125" s="9" t="s">
        <v>107</v>
      </c>
    </row>
    <row r="126" ht="14.25" customHeight="1">
      <c r="A126" s="8" t="s">
        <v>153</v>
      </c>
      <c r="B126" s="9" t="s">
        <v>154</v>
      </c>
      <c r="C126" s="8" t="s">
        <v>448</v>
      </c>
      <c r="D126" s="9" t="s">
        <v>449</v>
      </c>
      <c r="E126" s="9" t="s">
        <v>157</v>
      </c>
      <c r="F126" s="8" t="s">
        <v>642</v>
      </c>
      <c r="G126" s="8" t="s">
        <v>642</v>
      </c>
      <c r="H126" s="9" t="s">
        <v>643</v>
      </c>
      <c r="I126" s="8" t="s">
        <v>644</v>
      </c>
      <c r="J126" s="8" t="s">
        <v>38</v>
      </c>
      <c r="K126" s="9" t="s">
        <v>645</v>
      </c>
      <c r="L126" s="8" t="s">
        <v>646</v>
      </c>
      <c r="M126" s="9" t="s">
        <v>647</v>
      </c>
      <c r="N126" s="8" t="s">
        <v>655</v>
      </c>
      <c r="O126" s="9" t="s">
        <v>656</v>
      </c>
      <c r="P126" s="8" t="s">
        <v>657</v>
      </c>
      <c r="Q126" s="10">
        <v>2.020763640089E12</v>
      </c>
      <c r="R126" s="10">
        <v>2.021176364002E13</v>
      </c>
      <c r="S126" s="8" t="s">
        <v>650</v>
      </c>
      <c r="T126" s="9" t="s">
        <v>651</v>
      </c>
      <c r="U126" s="9" t="s">
        <v>652</v>
      </c>
      <c r="V126" s="8" t="s">
        <v>62</v>
      </c>
      <c r="W126" s="9" t="s">
        <v>658</v>
      </c>
      <c r="X126" s="8">
        <v>11101.0</v>
      </c>
      <c r="Y126" s="9" t="s">
        <v>49</v>
      </c>
      <c r="Z126" s="11" t="s">
        <v>659</v>
      </c>
      <c r="AA126" s="12">
        <v>1.7670116E7</v>
      </c>
      <c r="AB126" s="9" t="s">
        <v>426</v>
      </c>
      <c r="AC126" s="9" t="s">
        <v>107</v>
      </c>
    </row>
    <row r="127" ht="14.25" customHeight="1">
      <c r="A127" s="8" t="s">
        <v>153</v>
      </c>
      <c r="B127" s="9" t="s">
        <v>154</v>
      </c>
      <c r="C127" s="8" t="s">
        <v>660</v>
      </c>
      <c r="D127" s="9" t="s">
        <v>503</v>
      </c>
      <c r="E127" s="9" t="s">
        <v>157</v>
      </c>
      <c r="F127" s="8" t="s">
        <v>661</v>
      </c>
      <c r="G127" s="8" t="s">
        <v>662</v>
      </c>
      <c r="H127" s="9" t="s">
        <v>663</v>
      </c>
      <c r="I127" s="8" t="s">
        <v>664</v>
      </c>
      <c r="J127" s="8" t="s">
        <v>38</v>
      </c>
      <c r="K127" s="9" t="s">
        <v>665</v>
      </c>
      <c r="L127" s="8" t="s">
        <v>666</v>
      </c>
      <c r="M127" s="9" t="s">
        <v>667</v>
      </c>
      <c r="N127" s="8" t="s">
        <v>668</v>
      </c>
      <c r="O127" s="9" t="s">
        <v>669</v>
      </c>
      <c r="P127" s="8" t="s">
        <v>445</v>
      </c>
      <c r="Q127" s="10">
        <v>2.020763640059E12</v>
      </c>
      <c r="R127" s="10">
        <v>2.0211763640021E13</v>
      </c>
      <c r="S127" s="8" t="s">
        <v>670</v>
      </c>
      <c r="T127" s="9" t="s">
        <v>671</v>
      </c>
      <c r="U127" s="9" t="s">
        <v>672</v>
      </c>
      <c r="V127" s="8" t="s">
        <v>47</v>
      </c>
      <c r="W127" s="9" t="s">
        <v>673</v>
      </c>
      <c r="X127" s="8">
        <v>11101.0</v>
      </c>
      <c r="Y127" s="9" t="s">
        <v>49</v>
      </c>
      <c r="Z127" s="11" t="s">
        <v>674</v>
      </c>
      <c r="AA127" s="12">
        <v>1.05E8</v>
      </c>
      <c r="AB127" s="9" t="s">
        <v>675</v>
      </c>
      <c r="AC127" s="9" t="s">
        <v>237</v>
      </c>
    </row>
    <row r="128" ht="14.25" customHeight="1">
      <c r="A128" s="8" t="s">
        <v>153</v>
      </c>
      <c r="B128" s="9" t="s">
        <v>154</v>
      </c>
      <c r="C128" s="8" t="s">
        <v>660</v>
      </c>
      <c r="D128" s="9" t="s">
        <v>503</v>
      </c>
      <c r="E128" s="9" t="s">
        <v>157</v>
      </c>
      <c r="F128" s="8" t="s">
        <v>661</v>
      </c>
      <c r="G128" s="8" t="s">
        <v>662</v>
      </c>
      <c r="H128" s="9" t="s">
        <v>663</v>
      </c>
      <c r="I128" s="8" t="s">
        <v>664</v>
      </c>
      <c r="J128" s="8" t="s">
        <v>38</v>
      </c>
      <c r="K128" s="9" t="s">
        <v>665</v>
      </c>
      <c r="L128" s="8" t="s">
        <v>666</v>
      </c>
      <c r="M128" s="9" t="s">
        <v>667</v>
      </c>
      <c r="N128" s="8" t="s">
        <v>668</v>
      </c>
      <c r="O128" s="9" t="s">
        <v>669</v>
      </c>
      <c r="P128" s="8" t="s">
        <v>445</v>
      </c>
      <c r="Q128" s="10">
        <v>2.020763640059E12</v>
      </c>
      <c r="R128" s="10">
        <v>2.0211763640021E13</v>
      </c>
      <c r="S128" s="8" t="s">
        <v>670</v>
      </c>
      <c r="T128" s="9" t="s">
        <v>671</v>
      </c>
      <c r="U128" s="9" t="s">
        <v>672</v>
      </c>
      <c r="V128" s="8" t="s">
        <v>47</v>
      </c>
      <c r="W128" s="9" t="s">
        <v>673</v>
      </c>
      <c r="X128" s="8">
        <v>12143.0</v>
      </c>
      <c r="Y128" s="9" t="s">
        <v>67</v>
      </c>
      <c r="Z128" s="11" t="s">
        <v>676</v>
      </c>
      <c r="AA128" s="12">
        <v>2.1E7</v>
      </c>
      <c r="AB128" s="9" t="s">
        <v>675</v>
      </c>
      <c r="AC128" s="9" t="s">
        <v>237</v>
      </c>
    </row>
    <row r="129" ht="14.25" customHeight="1">
      <c r="A129" s="8" t="s">
        <v>153</v>
      </c>
      <c r="B129" s="9" t="s">
        <v>154</v>
      </c>
      <c r="C129" s="8" t="s">
        <v>660</v>
      </c>
      <c r="D129" s="9" t="s">
        <v>503</v>
      </c>
      <c r="E129" s="9" t="s">
        <v>157</v>
      </c>
      <c r="F129" s="8" t="s">
        <v>661</v>
      </c>
      <c r="G129" s="8" t="s">
        <v>662</v>
      </c>
      <c r="H129" s="9" t="s">
        <v>663</v>
      </c>
      <c r="I129" s="8" t="s">
        <v>677</v>
      </c>
      <c r="J129" s="8" t="s">
        <v>119</v>
      </c>
      <c r="K129" s="9" t="s">
        <v>678</v>
      </c>
      <c r="L129" s="8" t="s">
        <v>666</v>
      </c>
      <c r="M129" s="9" t="s">
        <v>667</v>
      </c>
      <c r="N129" s="8" t="s">
        <v>679</v>
      </c>
      <c r="O129" s="9" t="s">
        <v>680</v>
      </c>
      <c r="P129" s="8" t="s">
        <v>681</v>
      </c>
      <c r="Q129" s="10">
        <v>2.020763640059E12</v>
      </c>
      <c r="R129" s="10">
        <v>2.0211763640021E13</v>
      </c>
      <c r="S129" s="8" t="s">
        <v>670</v>
      </c>
      <c r="T129" s="9" t="s">
        <v>671</v>
      </c>
      <c r="U129" s="9" t="s">
        <v>672</v>
      </c>
      <c r="V129" s="8" t="s">
        <v>62</v>
      </c>
      <c r="W129" s="9" t="s">
        <v>682</v>
      </c>
      <c r="X129" s="8">
        <v>11101.0</v>
      </c>
      <c r="Y129" s="9" t="s">
        <v>49</v>
      </c>
      <c r="Z129" s="11" t="s">
        <v>683</v>
      </c>
      <c r="AA129" s="12">
        <v>2.65E7</v>
      </c>
      <c r="AB129" s="9" t="s">
        <v>675</v>
      </c>
      <c r="AC129" s="9" t="s">
        <v>237</v>
      </c>
    </row>
    <row r="130" ht="14.25" customHeight="1">
      <c r="A130" s="8" t="s">
        <v>153</v>
      </c>
      <c r="B130" s="9" t="s">
        <v>154</v>
      </c>
      <c r="C130" s="8" t="s">
        <v>660</v>
      </c>
      <c r="D130" s="9" t="s">
        <v>503</v>
      </c>
      <c r="E130" s="9" t="s">
        <v>157</v>
      </c>
      <c r="F130" s="8" t="s">
        <v>661</v>
      </c>
      <c r="G130" s="8" t="s">
        <v>662</v>
      </c>
      <c r="H130" s="9" t="s">
        <v>663</v>
      </c>
      <c r="I130" s="8" t="s">
        <v>677</v>
      </c>
      <c r="J130" s="8" t="s">
        <v>119</v>
      </c>
      <c r="K130" s="9" t="s">
        <v>678</v>
      </c>
      <c r="L130" s="8" t="s">
        <v>666</v>
      </c>
      <c r="M130" s="9" t="s">
        <v>667</v>
      </c>
      <c r="N130" s="8" t="s">
        <v>679</v>
      </c>
      <c r="O130" s="9" t="s">
        <v>680</v>
      </c>
      <c r="P130" s="8" t="s">
        <v>681</v>
      </c>
      <c r="Q130" s="10">
        <v>2.020763640059E12</v>
      </c>
      <c r="R130" s="10">
        <v>2.0211763640021E13</v>
      </c>
      <c r="S130" s="8" t="s">
        <v>670</v>
      </c>
      <c r="T130" s="9" t="s">
        <v>671</v>
      </c>
      <c r="U130" s="9" t="s">
        <v>672</v>
      </c>
      <c r="V130" s="8" t="s">
        <v>62</v>
      </c>
      <c r="W130" s="9" t="s">
        <v>682</v>
      </c>
      <c r="X130" s="8">
        <v>12143.0</v>
      </c>
      <c r="Y130" s="9" t="s">
        <v>67</v>
      </c>
      <c r="Z130" s="11" t="s">
        <v>684</v>
      </c>
      <c r="AA130" s="12">
        <v>4.128762E7</v>
      </c>
      <c r="AB130" s="9" t="s">
        <v>675</v>
      </c>
      <c r="AC130" s="9" t="s">
        <v>237</v>
      </c>
    </row>
    <row r="131" ht="14.25" customHeight="1">
      <c r="A131" s="8" t="s">
        <v>153</v>
      </c>
      <c r="B131" s="9" t="s">
        <v>154</v>
      </c>
      <c r="C131" s="8" t="s">
        <v>660</v>
      </c>
      <c r="D131" s="9" t="s">
        <v>503</v>
      </c>
      <c r="E131" s="9" t="s">
        <v>157</v>
      </c>
      <c r="F131" s="8" t="s">
        <v>661</v>
      </c>
      <c r="G131" s="8" t="s">
        <v>662</v>
      </c>
      <c r="H131" s="9" t="s">
        <v>663</v>
      </c>
      <c r="I131" s="8" t="s">
        <v>685</v>
      </c>
      <c r="J131" s="8" t="s">
        <v>94</v>
      </c>
      <c r="K131" s="9" t="s">
        <v>686</v>
      </c>
      <c r="L131" s="8" t="s">
        <v>666</v>
      </c>
      <c r="M131" s="9" t="s">
        <v>667</v>
      </c>
      <c r="N131" s="8" t="s">
        <v>687</v>
      </c>
      <c r="O131" s="9" t="s">
        <v>688</v>
      </c>
      <c r="P131" s="8" t="s">
        <v>119</v>
      </c>
      <c r="Q131" s="10">
        <v>2.020763640059E12</v>
      </c>
      <c r="R131" s="10">
        <v>2.0211763640021E13</v>
      </c>
      <c r="S131" s="8" t="s">
        <v>670</v>
      </c>
      <c r="T131" s="9" t="s">
        <v>671</v>
      </c>
      <c r="U131" s="9" t="s">
        <v>672</v>
      </c>
      <c r="V131" s="8" t="s">
        <v>65</v>
      </c>
      <c r="W131" s="9" t="s">
        <v>689</v>
      </c>
      <c r="X131" s="8">
        <v>12143.0</v>
      </c>
      <c r="Y131" s="9" t="s">
        <v>67</v>
      </c>
      <c r="Z131" s="11" t="s">
        <v>690</v>
      </c>
      <c r="AA131" s="12">
        <v>1.0778425E7</v>
      </c>
      <c r="AB131" s="9" t="s">
        <v>675</v>
      </c>
      <c r="AC131" s="9" t="s">
        <v>237</v>
      </c>
    </row>
    <row r="132" ht="14.25" customHeight="1">
      <c r="A132" s="8" t="s">
        <v>153</v>
      </c>
      <c r="B132" s="9" t="s">
        <v>154</v>
      </c>
      <c r="C132" s="8" t="s">
        <v>660</v>
      </c>
      <c r="D132" s="9" t="s">
        <v>503</v>
      </c>
      <c r="E132" s="9" t="s">
        <v>157</v>
      </c>
      <c r="F132" s="8" t="s">
        <v>661</v>
      </c>
      <c r="G132" s="8" t="s">
        <v>662</v>
      </c>
      <c r="H132" s="9" t="s">
        <v>663</v>
      </c>
      <c r="I132" s="8" t="s">
        <v>677</v>
      </c>
      <c r="J132" s="8" t="s">
        <v>119</v>
      </c>
      <c r="K132" s="9" t="s">
        <v>678</v>
      </c>
      <c r="L132" s="8" t="s">
        <v>666</v>
      </c>
      <c r="M132" s="9" t="s">
        <v>667</v>
      </c>
      <c r="N132" s="8" t="s">
        <v>691</v>
      </c>
      <c r="O132" s="9" t="s">
        <v>692</v>
      </c>
      <c r="P132" s="8" t="s">
        <v>693</v>
      </c>
      <c r="Q132" s="10">
        <v>2.020763640059E12</v>
      </c>
      <c r="R132" s="10">
        <v>2.0211763640021E13</v>
      </c>
      <c r="S132" s="8" t="s">
        <v>670</v>
      </c>
      <c r="T132" s="9" t="s">
        <v>671</v>
      </c>
      <c r="U132" s="9" t="s">
        <v>672</v>
      </c>
      <c r="V132" s="8" t="s">
        <v>70</v>
      </c>
      <c r="W132" s="9" t="s">
        <v>694</v>
      </c>
      <c r="X132" s="8">
        <v>12143.0</v>
      </c>
      <c r="Y132" s="9" t="s">
        <v>67</v>
      </c>
      <c r="Z132" s="11" t="s">
        <v>695</v>
      </c>
      <c r="AA132" s="12">
        <v>1.0E7</v>
      </c>
      <c r="AB132" s="9" t="s">
        <v>675</v>
      </c>
      <c r="AC132" s="9" t="s">
        <v>237</v>
      </c>
    </row>
    <row r="133" ht="14.25" customHeight="1">
      <c r="A133" s="8" t="s">
        <v>153</v>
      </c>
      <c r="B133" s="9" t="s">
        <v>154</v>
      </c>
      <c r="C133" s="8" t="s">
        <v>660</v>
      </c>
      <c r="D133" s="9" t="s">
        <v>503</v>
      </c>
      <c r="E133" s="9" t="s">
        <v>157</v>
      </c>
      <c r="F133" s="8" t="s">
        <v>661</v>
      </c>
      <c r="G133" s="8" t="s">
        <v>662</v>
      </c>
      <c r="H133" s="9" t="s">
        <v>663</v>
      </c>
      <c r="I133" s="8" t="s">
        <v>696</v>
      </c>
      <c r="J133" s="8" t="s">
        <v>110</v>
      </c>
      <c r="K133" s="9" t="s">
        <v>697</v>
      </c>
      <c r="L133" s="8" t="s">
        <v>666</v>
      </c>
      <c r="M133" s="9" t="s">
        <v>667</v>
      </c>
      <c r="N133" s="8" t="s">
        <v>698</v>
      </c>
      <c r="O133" s="9" t="s">
        <v>699</v>
      </c>
      <c r="P133" s="8" t="s">
        <v>700</v>
      </c>
      <c r="Q133" s="10">
        <v>2.020763640059E12</v>
      </c>
      <c r="R133" s="10">
        <v>2.0211763640021E13</v>
      </c>
      <c r="S133" s="8" t="s">
        <v>670</v>
      </c>
      <c r="T133" s="9" t="s">
        <v>671</v>
      </c>
      <c r="U133" s="9" t="s">
        <v>672</v>
      </c>
      <c r="V133" s="8" t="s">
        <v>142</v>
      </c>
      <c r="W133" s="9" t="s">
        <v>701</v>
      </c>
      <c r="X133" s="8">
        <v>11101.0</v>
      </c>
      <c r="Y133" s="9" t="s">
        <v>49</v>
      </c>
      <c r="Z133" s="11" t="s">
        <v>702</v>
      </c>
      <c r="AA133" s="12">
        <v>2.0E7</v>
      </c>
      <c r="AB133" s="9" t="s">
        <v>675</v>
      </c>
      <c r="AC133" s="9" t="s">
        <v>237</v>
      </c>
    </row>
    <row r="134" ht="14.25" customHeight="1">
      <c r="A134" s="8" t="s">
        <v>153</v>
      </c>
      <c r="B134" s="9" t="s">
        <v>154</v>
      </c>
      <c r="C134" s="8" t="s">
        <v>660</v>
      </c>
      <c r="D134" s="9" t="s">
        <v>503</v>
      </c>
      <c r="E134" s="9" t="s">
        <v>157</v>
      </c>
      <c r="F134" s="8" t="s">
        <v>661</v>
      </c>
      <c r="G134" s="8" t="s">
        <v>662</v>
      </c>
      <c r="H134" s="9" t="s">
        <v>663</v>
      </c>
      <c r="I134" s="8" t="s">
        <v>696</v>
      </c>
      <c r="J134" s="8" t="s">
        <v>110</v>
      </c>
      <c r="K134" s="9" t="s">
        <v>697</v>
      </c>
      <c r="L134" s="8" t="s">
        <v>666</v>
      </c>
      <c r="M134" s="9" t="s">
        <v>667</v>
      </c>
      <c r="N134" s="8" t="s">
        <v>698</v>
      </c>
      <c r="O134" s="9" t="s">
        <v>699</v>
      </c>
      <c r="P134" s="8" t="s">
        <v>700</v>
      </c>
      <c r="Q134" s="10">
        <v>2.020763640059E12</v>
      </c>
      <c r="R134" s="10">
        <v>2.0211763640021E13</v>
      </c>
      <c r="S134" s="8" t="s">
        <v>670</v>
      </c>
      <c r="T134" s="9" t="s">
        <v>671</v>
      </c>
      <c r="U134" s="9" t="s">
        <v>672</v>
      </c>
      <c r="V134" s="8" t="s">
        <v>142</v>
      </c>
      <c r="W134" s="9" t="s">
        <v>701</v>
      </c>
      <c r="X134" s="8">
        <v>12143.0</v>
      </c>
      <c r="Y134" s="9" t="s">
        <v>67</v>
      </c>
      <c r="Z134" s="11" t="s">
        <v>703</v>
      </c>
      <c r="AA134" s="12">
        <v>7.7933955E7</v>
      </c>
      <c r="AB134" s="9" t="s">
        <v>675</v>
      </c>
      <c r="AC134" s="9" t="s">
        <v>237</v>
      </c>
    </row>
    <row r="135" ht="14.25" customHeight="1">
      <c r="A135" s="8" t="s">
        <v>153</v>
      </c>
      <c r="B135" s="9" t="s">
        <v>154</v>
      </c>
      <c r="C135" s="8" t="s">
        <v>660</v>
      </c>
      <c r="D135" s="9" t="s">
        <v>503</v>
      </c>
      <c r="E135" s="9" t="s">
        <v>157</v>
      </c>
      <c r="F135" s="8" t="s">
        <v>661</v>
      </c>
      <c r="G135" s="8" t="s">
        <v>662</v>
      </c>
      <c r="H135" s="9" t="s">
        <v>663</v>
      </c>
      <c r="I135" s="8" t="s">
        <v>664</v>
      </c>
      <c r="J135" s="8" t="s">
        <v>38</v>
      </c>
      <c r="K135" s="9" t="s">
        <v>665</v>
      </c>
      <c r="L135" s="8" t="s">
        <v>666</v>
      </c>
      <c r="M135" s="9" t="s">
        <v>667</v>
      </c>
      <c r="N135" s="8" t="s">
        <v>704</v>
      </c>
      <c r="O135" s="9" t="s">
        <v>705</v>
      </c>
      <c r="P135" s="8" t="s">
        <v>706</v>
      </c>
      <c r="Q135" s="10">
        <v>2.020763640059E12</v>
      </c>
      <c r="R135" s="10">
        <v>2.0211763640021E13</v>
      </c>
      <c r="S135" s="8" t="s">
        <v>670</v>
      </c>
      <c r="T135" s="9" t="s">
        <v>671</v>
      </c>
      <c r="U135" s="9" t="s">
        <v>672</v>
      </c>
      <c r="V135" s="8" t="s">
        <v>150</v>
      </c>
      <c r="W135" s="9" t="s">
        <v>707</v>
      </c>
      <c r="X135" s="8">
        <v>11101.0</v>
      </c>
      <c r="Y135" s="9" t="s">
        <v>49</v>
      </c>
      <c r="Z135" s="11" t="s">
        <v>708</v>
      </c>
      <c r="AA135" s="12">
        <v>1.65E7</v>
      </c>
      <c r="AB135" s="9" t="s">
        <v>675</v>
      </c>
      <c r="AC135" s="9" t="s">
        <v>237</v>
      </c>
    </row>
    <row r="136" ht="14.25" customHeight="1">
      <c r="A136" s="8" t="s">
        <v>431</v>
      </c>
      <c r="B136" s="9" t="s">
        <v>709</v>
      </c>
      <c r="C136" s="8" t="s">
        <v>710</v>
      </c>
      <c r="D136" s="9" t="s">
        <v>711</v>
      </c>
      <c r="E136" s="9" t="s">
        <v>157</v>
      </c>
      <c r="F136" s="8" t="s">
        <v>712</v>
      </c>
      <c r="G136" s="8" t="s">
        <v>713</v>
      </c>
      <c r="H136" s="9" t="s">
        <v>714</v>
      </c>
      <c r="I136" s="8" t="s">
        <v>715</v>
      </c>
      <c r="J136" s="8" t="s">
        <v>38</v>
      </c>
      <c r="K136" s="9" t="s">
        <v>716</v>
      </c>
      <c r="L136" s="8" t="s">
        <v>717</v>
      </c>
      <c r="M136" s="9" t="s">
        <v>718</v>
      </c>
      <c r="N136" s="8" t="s">
        <v>719</v>
      </c>
      <c r="O136" s="9" t="s">
        <v>720</v>
      </c>
      <c r="P136" s="8" t="s">
        <v>721</v>
      </c>
      <c r="Q136" s="10">
        <v>2.02076364006E12</v>
      </c>
      <c r="R136" s="10">
        <v>2.0211763640022E13</v>
      </c>
      <c r="S136" s="8" t="s">
        <v>722</v>
      </c>
      <c r="T136" s="9" t="s">
        <v>723</v>
      </c>
      <c r="U136" s="9" t="s">
        <v>724</v>
      </c>
      <c r="V136" s="8" t="s">
        <v>47</v>
      </c>
      <c r="W136" s="9" t="s">
        <v>725</v>
      </c>
      <c r="X136" s="8">
        <v>11101.0</v>
      </c>
      <c r="Y136" s="9" t="s">
        <v>49</v>
      </c>
      <c r="Z136" s="11" t="s">
        <v>726</v>
      </c>
      <c r="AA136" s="12">
        <v>8.73E7</v>
      </c>
      <c r="AB136" s="9" t="s">
        <v>675</v>
      </c>
      <c r="AC136" s="9" t="s">
        <v>237</v>
      </c>
    </row>
    <row r="137" ht="14.25" customHeight="1">
      <c r="A137" s="8" t="s">
        <v>431</v>
      </c>
      <c r="B137" s="9" t="s">
        <v>709</v>
      </c>
      <c r="C137" s="8" t="s">
        <v>710</v>
      </c>
      <c r="D137" s="9" t="s">
        <v>711</v>
      </c>
      <c r="E137" s="9" t="s">
        <v>157</v>
      </c>
      <c r="F137" s="8" t="s">
        <v>712</v>
      </c>
      <c r="G137" s="8" t="s">
        <v>713</v>
      </c>
      <c r="H137" s="9" t="s">
        <v>714</v>
      </c>
      <c r="I137" s="8" t="s">
        <v>715</v>
      </c>
      <c r="J137" s="8" t="s">
        <v>38</v>
      </c>
      <c r="K137" s="9" t="s">
        <v>716</v>
      </c>
      <c r="L137" s="8" t="s">
        <v>717</v>
      </c>
      <c r="M137" s="9" t="s">
        <v>718</v>
      </c>
      <c r="N137" s="8" t="s">
        <v>719</v>
      </c>
      <c r="O137" s="9" t="s">
        <v>720</v>
      </c>
      <c r="P137" s="8" t="s">
        <v>721</v>
      </c>
      <c r="Q137" s="10">
        <v>2.02076364006E12</v>
      </c>
      <c r="R137" s="10">
        <v>2.0211763640022E13</v>
      </c>
      <c r="S137" s="8" t="s">
        <v>722</v>
      </c>
      <c r="T137" s="9" t="s">
        <v>723</v>
      </c>
      <c r="U137" s="9" t="s">
        <v>724</v>
      </c>
      <c r="V137" s="8" t="s">
        <v>62</v>
      </c>
      <c r="W137" s="9" t="s">
        <v>727</v>
      </c>
      <c r="X137" s="8">
        <v>11101.0</v>
      </c>
      <c r="Y137" s="9" t="s">
        <v>49</v>
      </c>
      <c r="Z137" s="11" t="s">
        <v>728</v>
      </c>
      <c r="AA137" s="12">
        <v>7.77E7</v>
      </c>
      <c r="AB137" s="9" t="s">
        <v>675</v>
      </c>
      <c r="AC137" s="9" t="s">
        <v>237</v>
      </c>
    </row>
    <row r="138" ht="14.25" customHeight="1">
      <c r="A138" s="8" t="s">
        <v>729</v>
      </c>
      <c r="B138" s="9" t="s">
        <v>730</v>
      </c>
      <c r="C138" s="8" t="s">
        <v>710</v>
      </c>
      <c r="D138" s="9" t="s">
        <v>711</v>
      </c>
      <c r="E138" s="9" t="s">
        <v>157</v>
      </c>
      <c r="F138" s="8" t="s">
        <v>731</v>
      </c>
      <c r="G138" s="8" t="s">
        <v>732</v>
      </c>
      <c r="H138" s="9" t="s">
        <v>733</v>
      </c>
      <c r="I138" s="8" t="s">
        <v>734</v>
      </c>
      <c r="J138" s="8" t="s">
        <v>38</v>
      </c>
      <c r="K138" s="9" t="s">
        <v>735</v>
      </c>
      <c r="L138" s="8" t="s">
        <v>717</v>
      </c>
      <c r="M138" s="9" t="s">
        <v>718</v>
      </c>
      <c r="N138" s="8" t="s">
        <v>736</v>
      </c>
      <c r="O138" s="9" t="s">
        <v>737</v>
      </c>
      <c r="P138" s="8" t="s">
        <v>431</v>
      </c>
      <c r="Q138" s="10">
        <v>2.021763640015E12</v>
      </c>
      <c r="R138" s="10">
        <v>2.0211763640023E13</v>
      </c>
      <c r="S138" s="8" t="s">
        <v>738</v>
      </c>
      <c r="T138" s="9" t="s">
        <v>739</v>
      </c>
      <c r="U138" s="9" t="s">
        <v>739</v>
      </c>
      <c r="V138" s="8" t="s">
        <v>47</v>
      </c>
      <c r="W138" s="9" t="s">
        <v>740</v>
      </c>
      <c r="X138" s="8">
        <v>11101.0</v>
      </c>
      <c r="Y138" s="9" t="s">
        <v>49</v>
      </c>
      <c r="Z138" s="11" t="s">
        <v>741</v>
      </c>
      <c r="AA138" s="12">
        <v>3.060356319E8</v>
      </c>
      <c r="AB138" s="9" t="s">
        <v>675</v>
      </c>
      <c r="AC138" s="9" t="s">
        <v>237</v>
      </c>
    </row>
    <row r="139" ht="14.25" customHeight="1">
      <c r="A139" s="8" t="s">
        <v>729</v>
      </c>
      <c r="B139" s="9" t="s">
        <v>730</v>
      </c>
      <c r="C139" s="8" t="s">
        <v>710</v>
      </c>
      <c r="D139" s="9" t="s">
        <v>711</v>
      </c>
      <c r="E139" s="9" t="s">
        <v>157</v>
      </c>
      <c r="F139" s="8" t="s">
        <v>731</v>
      </c>
      <c r="G139" s="8" t="s">
        <v>732</v>
      </c>
      <c r="H139" s="9" t="s">
        <v>733</v>
      </c>
      <c r="I139" s="8" t="s">
        <v>734</v>
      </c>
      <c r="J139" s="8" t="s">
        <v>38</v>
      </c>
      <c r="K139" s="9" t="s">
        <v>735</v>
      </c>
      <c r="L139" s="8" t="s">
        <v>717</v>
      </c>
      <c r="M139" s="9" t="s">
        <v>718</v>
      </c>
      <c r="N139" s="8" t="s">
        <v>736</v>
      </c>
      <c r="O139" s="9" t="s">
        <v>737</v>
      </c>
      <c r="P139" s="8" t="s">
        <v>431</v>
      </c>
      <c r="Q139" s="10">
        <v>2.021763640015E12</v>
      </c>
      <c r="R139" s="10">
        <v>2.0211763640023E13</v>
      </c>
      <c r="S139" s="8" t="s">
        <v>738</v>
      </c>
      <c r="T139" s="9" t="s">
        <v>739</v>
      </c>
      <c r="U139" s="9" t="s">
        <v>739</v>
      </c>
      <c r="V139" s="8" t="s">
        <v>47</v>
      </c>
      <c r="W139" s="9" t="s">
        <v>740</v>
      </c>
      <c r="X139" s="8">
        <v>12143.0</v>
      </c>
      <c r="Y139" s="9" t="s">
        <v>67</v>
      </c>
      <c r="Z139" s="11" t="s">
        <v>742</v>
      </c>
      <c r="AA139" s="12">
        <v>5.4184616E7</v>
      </c>
      <c r="AB139" s="9" t="s">
        <v>675</v>
      </c>
      <c r="AC139" s="9" t="s">
        <v>237</v>
      </c>
    </row>
    <row r="140" ht="14.25" customHeight="1">
      <c r="A140" s="8" t="s">
        <v>729</v>
      </c>
      <c r="B140" s="9" t="s">
        <v>730</v>
      </c>
      <c r="C140" s="8" t="s">
        <v>710</v>
      </c>
      <c r="D140" s="9" t="s">
        <v>711</v>
      </c>
      <c r="E140" s="9" t="s">
        <v>157</v>
      </c>
      <c r="F140" s="8" t="s">
        <v>731</v>
      </c>
      <c r="G140" s="8" t="s">
        <v>732</v>
      </c>
      <c r="H140" s="9" t="s">
        <v>733</v>
      </c>
      <c r="I140" s="8" t="s">
        <v>734</v>
      </c>
      <c r="J140" s="8" t="s">
        <v>38</v>
      </c>
      <c r="K140" s="9" t="s">
        <v>735</v>
      </c>
      <c r="L140" s="8" t="s">
        <v>717</v>
      </c>
      <c r="M140" s="9" t="s">
        <v>718</v>
      </c>
      <c r="N140" s="8" t="s">
        <v>736</v>
      </c>
      <c r="O140" s="9" t="s">
        <v>737</v>
      </c>
      <c r="P140" s="8" t="s">
        <v>431</v>
      </c>
      <c r="Q140" s="10">
        <v>2.021763640015E12</v>
      </c>
      <c r="R140" s="10">
        <v>2.0211763640023E13</v>
      </c>
      <c r="S140" s="8" t="s">
        <v>738</v>
      </c>
      <c r="T140" s="9" t="s">
        <v>739</v>
      </c>
      <c r="U140" s="9" t="s">
        <v>739</v>
      </c>
      <c r="V140" s="8" t="s">
        <v>62</v>
      </c>
      <c r="W140" s="9" t="s">
        <v>743</v>
      </c>
      <c r="X140" s="8">
        <v>12143.0</v>
      </c>
      <c r="Y140" s="9" t="s">
        <v>67</v>
      </c>
      <c r="Z140" s="11" t="s">
        <v>744</v>
      </c>
      <c r="AA140" s="12">
        <v>9100000.0</v>
      </c>
      <c r="AB140" s="9" t="s">
        <v>675</v>
      </c>
      <c r="AC140" s="9" t="s">
        <v>237</v>
      </c>
    </row>
    <row r="141" ht="14.25" customHeight="1">
      <c r="A141" s="8" t="s">
        <v>729</v>
      </c>
      <c r="B141" s="9" t="s">
        <v>730</v>
      </c>
      <c r="C141" s="8" t="s">
        <v>710</v>
      </c>
      <c r="D141" s="9" t="s">
        <v>711</v>
      </c>
      <c r="E141" s="9" t="s">
        <v>157</v>
      </c>
      <c r="F141" s="8" t="s">
        <v>731</v>
      </c>
      <c r="G141" s="8" t="s">
        <v>732</v>
      </c>
      <c r="H141" s="9" t="s">
        <v>733</v>
      </c>
      <c r="I141" s="8" t="s">
        <v>734</v>
      </c>
      <c r="J141" s="8" t="s">
        <v>38</v>
      </c>
      <c r="K141" s="9" t="s">
        <v>735</v>
      </c>
      <c r="L141" s="8" t="s">
        <v>717</v>
      </c>
      <c r="M141" s="9" t="s">
        <v>718</v>
      </c>
      <c r="N141" s="8" t="s">
        <v>736</v>
      </c>
      <c r="O141" s="9" t="s">
        <v>737</v>
      </c>
      <c r="P141" s="8" t="s">
        <v>431</v>
      </c>
      <c r="Q141" s="10">
        <v>2.021763640015E12</v>
      </c>
      <c r="R141" s="10">
        <v>2.0211763640023E13</v>
      </c>
      <c r="S141" s="8" t="s">
        <v>738</v>
      </c>
      <c r="T141" s="9" t="s">
        <v>739</v>
      </c>
      <c r="U141" s="9" t="s">
        <v>739</v>
      </c>
      <c r="V141" s="8" t="s">
        <v>62</v>
      </c>
      <c r="W141" s="9" t="s">
        <v>743</v>
      </c>
      <c r="X141" s="8">
        <v>22230.0</v>
      </c>
      <c r="Y141" s="9" t="s">
        <v>745</v>
      </c>
      <c r="Z141" s="11" t="s">
        <v>746</v>
      </c>
      <c r="AA141" s="12">
        <v>1002000.0</v>
      </c>
      <c r="AB141" s="9" t="s">
        <v>675</v>
      </c>
      <c r="AC141" s="9" t="s">
        <v>237</v>
      </c>
    </row>
    <row r="142" ht="14.25" customHeight="1">
      <c r="A142" s="8" t="s">
        <v>729</v>
      </c>
      <c r="B142" s="9" t="s">
        <v>730</v>
      </c>
      <c r="C142" s="8" t="s">
        <v>710</v>
      </c>
      <c r="D142" s="9" t="s">
        <v>711</v>
      </c>
      <c r="E142" s="9" t="s">
        <v>157</v>
      </c>
      <c r="F142" s="8" t="s">
        <v>747</v>
      </c>
      <c r="G142" s="8" t="s">
        <v>451</v>
      </c>
      <c r="H142" s="9" t="s">
        <v>452</v>
      </c>
      <c r="I142" s="8" t="s">
        <v>748</v>
      </c>
      <c r="J142" s="8" t="s">
        <v>119</v>
      </c>
      <c r="K142" s="9" t="s">
        <v>749</v>
      </c>
      <c r="L142" s="8" t="s">
        <v>717</v>
      </c>
      <c r="M142" s="9" t="s">
        <v>718</v>
      </c>
      <c r="N142" s="8" t="s">
        <v>750</v>
      </c>
      <c r="O142" s="9" t="s">
        <v>751</v>
      </c>
      <c r="P142" s="8" t="s">
        <v>706</v>
      </c>
      <c r="Q142" s="10">
        <v>2.021763640015E12</v>
      </c>
      <c r="R142" s="10">
        <v>2.0211763640023E13</v>
      </c>
      <c r="S142" s="8" t="s">
        <v>738</v>
      </c>
      <c r="T142" s="9" t="s">
        <v>739</v>
      </c>
      <c r="U142" s="9" t="s">
        <v>739</v>
      </c>
      <c r="V142" s="8" t="s">
        <v>65</v>
      </c>
      <c r="W142" s="9" t="s">
        <v>752</v>
      </c>
      <c r="X142" s="8">
        <v>11101.0</v>
      </c>
      <c r="Y142" s="9" t="s">
        <v>49</v>
      </c>
      <c r="Z142" s="11" t="s">
        <v>753</v>
      </c>
      <c r="AA142" s="12">
        <v>3.0E7</v>
      </c>
      <c r="AB142" s="9" t="s">
        <v>675</v>
      </c>
      <c r="AC142" s="9" t="s">
        <v>237</v>
      </c>
    </row>
    <row r="143" ht="14.25" customHeight="1">
      <c r="A143" s="8" t="s">
        <v>729</v>
      </c>
      <c r="B143" s="9" t="s">
        <v>730</v>
      </c>
      <c r="C143" s="8" t="s">
        <v>710</v>
      </c>
      <c r="D143" s="9" t="s">
        <v>711</v>
      </c>
      <c r="E143" s="9" t="s">
        <v>157</v>
      </c>
      <c r="F143" s="8" t="s">
        <v>747</v>
      </c>
      <c r="G143" s="8" t="s">
        <v>451</v>
      </c>
      <c r="H143" s="9" t="s">
        <v>452</v>
      </c>
      <c r="I143" s="8" t="s">
        <v>748</v>
      </c>
      <c r="J143" s="8" t="s">
        <v>119</v>
      </c>
      <c r="K143" s="9" t="s">
        <v>749</v>
      </c>
      <c r="L143" s="8" t="s">
        <v>717</v>
      </c>
      <c r="M143" s="9" t="s">
        <v>718</v>
      </c>
      <c r="N143" s="8" t="s">
        <v>750</v>
      </c>
      <c r="O143" s="9" t="s">
        <v>751</v>
      </c>
      <c r="P143" s="8" t="s">
        <v>706</v>
      </c>
      <c r="Q143" s="10">
        <v>2.021763640015E12</v>
      </c>
      <c r="R143" s="10">
        <v>2.0211763640023E13</v>
      </c>
      <c r="S143" s="8" t="s">
        <v>738</v>
      </c>
      <c r="T143" s="9" t="s">
        <v>739</v>
      </c>
      <c r="U143" s="9" t="s">
        <v>739</v>
      </c>
      <c r="V143" s="8" t="s">
        <v>65</v>
      </c>
      <c r="W143" s="9" t="s">
        <v>752</v>
      </c>
      <c r="X143" s="8">
        <v>12143.0</v>
      </c>
      <c r="Y143" s="9" t="s">
        <v>67</v>
      </c>
      <c r="Z143" s="11" t="s">
        <v>754</v>
      </c>
      <c r="AA143" s="12">
        <v>1.1420598E7</v>
      </c>
      <c r="AB143" s="9" t="s">
        <v>675</v>
      </c>
      <c r="AC143" s="9" t="s">
        <v>237</v>
      </c>
    </row>
    <row r="144" ht="14.25" customHeight="1">
      <c r="A144" s="8" t="s">
        <v>729</v>
      </c>
      <c r="B144" s="9" t="s">
        <v>730</v>
      </c>
      <c r="C144" s="8" t="s">
        <v>710</v>
      </c>
      <c r="D144" s="9" t="s">
        <v>711</v>
      </c>
      <c r="E144" s="9" t="s">
        <v>157</v>
      </c>
      <c r="F144" s="8" t="s">
        <v>747</v>
      </c>
      <c r="G144" s="8" t="s">
        <v>451</v>
      </c>
      <c r="H144" s="9" t="s">
        <v>452</v>
      </c>
      <c r="I144" s="8" t="s">
        <v>748</v>
      </c>
      <c r="J144" s="8" t="s">
        <v>119</v>
      </c>
      <c r="K144" s="9" t="s">
        <v>749</v>
      </c>
      <c r="L144" s="8" t="s">
        <v>717</v>
      </c>
      <c r="M144" s="9" t="s">
        <v>718</v>
      </c>
      <c r="N144" s="8" t="s">
        <v>750</v>
      </c>
      <c r="O144" s="9" t="s">
        <v>751</v>
      </c>
      <c r="P144" s="8" t="s">
        <v>706</v>
      </c>
      <c r="Q144" s="10">
        <v>2.021763640015E12</v>
      </c>
      <c r="R144" s="10">
        <v>2.0211763640023E13</v>
      </c>
      <c r="S144" s="8" t="s">
        <v>738</v>
      </c>
      <c r="T144" s="9" t="s">
        <v>739</v>
      </c>
      <c r="U144" s="9" t="s">
        <v>739</v>
      </c>
      <c r="V144" s="8" t="s">
        <v>70</v>
      </c>
      <c r="W144" s="9" t="s">
        <v>755</v>
      </c>
      <c r="X144" s="8">
        <v>12143.0</v>
      </c>
      <c r="Y144" s="9" t="s">
        <v>67</v>
      </c>
      <c r="Z144" s="11" t="s">
        <v>756</v>
      </c>
      <c r="AA144" s="12">
        <v>5294786.0</v>
      </c>
      <c r="AB144" s="9" t="s">
        <v>675</v>
      </c>
      <c r="AC144" s="9" t="s">
        <v>237</v>
      </c>
    </row>
    <row r="145" ht="14.25" customHeight="1">
      <c r="A145" s="8" t="s">
        <v>729</v>
      </c>
      <c r="B145" s="9" t="s">
        <v>730</v>
      </c>
      <c r="C145" s="8" t="s">
        <v>757</v>
      </c>
      <c r="D145" s="9" t="s">
        <v>758</v>
      </c>
      <c r="E145" s="9" t="s">
        <v>157</v>
      </c>
      <c r="F145" s="8" t="s">
        <v>759</v>
      </c>
      <c r="G145" s="8" t="s">
        <v>759</v>
      </c>
      <c r="H145" s="9" t="s">
        <v>760</v>
      </c>
      <c r="I145" s="8" t="s">
        <v>761</v>
      </c>
      <c r="J145" s="8" t="s">
        <v>38</v>
      </c>
      <c r="K145" s="9" t="s">
        <v>762</v>
      </c>
      <c r="L145" s="8" t="s">
        <v>763</v>
      </c>
      <c r="M145" s="9" t="s">
        <v>764</v>
      </c>
      <c r="N145" s="8" t="s">
        <v>765</v>
      </c>
      <c r="O145" s="9" t="s">
        <v>766</v>
      </c>
      <c r="P145" s="8" t="s">
        <v>136</v>
      </c>
      <c r="Q145" s="10">
        <v>2.020763640061E12</v>
      </c>
      <c r="R145" s="10">
        <v>2.0211763640024E13</v>
      </c>
      <c r="S145" s="8" t="s">
        <v>767</v>
      </c>
      <c r="T145" s="9" t="s">
        <v>768</v>
      </c>
      <c r="U145" s="9" t="s">
        <v>769</v>
      </c>
      <c r="V145" s="8" t="s">
        <v>47</v>
      </c>
      <c r="W145" s="9" t="s">
        <v>770</v>
      </c>
      <c r="X145" s="8">
        <v>11107.0</v>
      </c>
      <c r="Y145" s="9" t="s">
        <v>771</v>
      </c>
      <c r="Z145" s="11" t="s">
        <v>772</v>
      </c>
      <c r="AA145" s="13" t="str">
        <f>232800000+60095775.37</f>
        <v> $  292,895,775 </v>
      </c>
      <c r="AB145" s="9" t="s">
        <v>675</v>
      </c>
      <c r="AC145" s="9" t="s">
        <v>237</v>
      </c>
    </row>
    <row r="146" ht="14.25" customHeight="1">
      <c r="A146" s="8" t="s">
        <v>729</v>
      </c>
      <c r="B146" s="9" t="s">
        <v>730</v>
      </c>
      <c r="C146" s="8" t="s">
        <v>757</v>
      </c>
      <c r="D146" s="9" t="s">
        <v>758</v>
      </c>
      <c r="E146" s="9" t="s">
        <v>157</v>
      </c>
      <c r="F146" s="8" t="s">
        <v>759</v>
      </c>
      <c r="G146" s="8" t="s">
        <v>759</v>
      </c>
      <c r="H146" s="9" t="s">
        <v>760</v>
      </c>
      <c r="I146" s="8" t="s">
        <v>761</v>
      </c>
      <c r="J146" s="8" t="s">
        <v>38</v>
      </c>
      <c r="K146" s="9" t="s">
        <v>762</v>
      </c>
      <c r="L146" s="8" t="s">
        <v>763</v>
      </c>
      <c r="M146" s="9" t="s">
        <v>764</v>
      </c>
      <c r="N146" s="8" t="s">
        <v>765</v>
      </c>
      <c r="O146" s="9" t="s">
        <v>766</v>
      </c>
      <c r="P146" s="8" t="s">
        <v>136</v>
      </c>
      <c r="Q146" s="10">
        <v>2.020763640061E12</v>
      </c>
      <c r="R146" s="10">
        <v>2.0211763640024E13</v>
      </c>
      <c r="S146" s="8" t="s">
        <v>767</v>
      </c>
      <c r="T146" s="9" t="s">
        <v>768</v>
      </c>
      <c r="U146" s="9" t="s">
        <v>769</v>
      </c>
      <c r="V146" s="8" t="s">
        <v>47</v>
      </c>
      <c r="W146" s="9" t="s">
        <v>770</v>
      </c>
      <c r="X146" s="8">
        <v>21107.0</v>
      </c>
      <c r="Y146" s="9" t="s">
        <v>773</v>
      </c>
      <c r="Z146" s="11" t="s">
        <v>774</v>
      </c>
      <c r="AA146" s="13">
        <v>2313463.78</v>
      </c>
      <c r="AB146" s="9" t="s">
        <v>675</v>
      </c>
      <c r="AC146" s="9" t="s">
        <v>237</v>
      </c>
    </row>
    <row r="147" ht="14.25" customHeight="1">
      <c r="A147" s="8" t="s">
        <v>729</v>
      </c>
      <c r="B147" s="9" t="s">
        <v>730</v>
      </c>
      <c r="C147" s="8" t="s">
        <v>757</v>
      </c>
      <c r="D147" s="9" t="s">
        <v>758</v>
      </c>
      <c r="E147" s="9" t="s">
        <v>157</v>
      </c>
      <c r="F147" s="8" t="s">
        <v>759</v>
      </c>
      <c r="G147" s="8" t="s">
        <v>759</v>
      </c>
      <c r="H147" s="9" t="s">
        <v>760</v>
      </c>
      <c r="I147" s="8" t="s">
        <v>761</v>
      </c>
      <c r="J147" s="8" t="s">
        <v>38</v>
      </c>
      <c r="K147" s="9" t="s">
        <v>762</v>
      </c>
      <c r="L147" s="8" t="s">
        <v>763</v>
      </c>
      <c r="M147" s="9" t="s">
        <v>764</v>
      </c>
      <c r="N147" s="8" t="s">
        <v>775</v>
      </c>
      <c r="O147" s="9" t="s">
        <v>776</v>
      </c>
      <c r="P147" s="8" t="s">
        <v>777</v>
      </c>
      <c r="Q147" s="10">
        <v>2.020763640061E12</v>
      </c>
      <c r="R147" s="10">
        <v>2.0211763640024E13</v>
      </c>
      <c r="S147" s="8" t="s">
        <v>767</v>
      </c>
      <c r="T147" s="9" t="s">
        <v>768</v>
      </c>
      <c r="U147" s="9" t="s">
        <v>769</v>
      </c>
      <c r="V147" s="8" t="s">
        <v>62</v>
      </c>
      <c r="W147" s="9" t="s">
        <v>778</v>
      </c>
      <c r="X147" s="8">
        <v>11107.0</v>
      </c>
      <c r="Y147" s="9" t="s">
        <v>771</v>
      </c>
      <c r="Z147" s="11" t="s">
        <v>779</v>
      </c>
      <c r="AA147" s="13" t="str">
        <f>116400000+81301987.6</f>
        <v> $  197,701,988 </v>
      </c>
      <c r="AB147" s="9" t="s">
        <v>675</v>
      </c>
      <c r="AC147" s="9" t="s">
        <v>237</v>
      </c>
    </row>
    <row r="148" ht="14.25" customHeight="1">
      <c r="A148" s="8" t="s">
        <v>729</v>
      </c>
      <c r="B148" s="9" t="s">
        <v>730</v>
      </c>
      <c r="C148" s="8" t="s">
        <v>757</v>
      </c>
      <c r="D148" s="9" t="s">
        <v>758</v>
      </c>
      <c r="E148" s="9" t="s">
        <v>157</v>
      </c>
      <c r="F148" s="8" t="s">
        <v>759</v>
      </c>
      <c r="G148" s="8" t="s">
        <v>759</v>
      </c>
      <c r="H148" s="9" t="s">
        <v>760</v>
      </c>
      <c r="I148" s="8" t="s">
        <v>780</v>
      </c>
      <c r="J148" s="8" t="s">
        <v>94</v>
      </c>
      <c r="K148" s="9" t="s">
        <v>781</v>
      </c>
      <c r="L148" s="8" t="s">
        <v>763</v>
      </c>
      <c r="M148" s="9" t="s">
        <v>764</v>
      </c>
      <c r="N148" s="8" t="s">
        <v>782</v>
      </c>
      <c r="O148" s="9" t="s">
        <v>783</v>
      </c>
      <c r="P148" s="8" t="s">
        <v>38</v>
      </c>
      <c r="Q148" s="10">
        <v>2.020763640061E12</v>
      </c>
      <c r="R148" s="10">
        <v>2.0211763640024E13</v>
      </c>
      <c r="S148" s="8" t="s">
        <v>767</v>
      </c>
      <c r="T148" s="9" t="s">
        <v>768</v>
      </c>
      <c r="U148" s="9" t="s">
        <v>769</v>
      </c>
      <c r="V148" s="8" t="s">
        <v>65</v>
      </c>
      <c r="W148" s="9" t="s">
        <v>784</v>
      </c>
      <c r="X148" s="8">
        <v>11107.0</v>
      </c>
      <c r="Y148" s="9" t="s">
        <v>771</v>
      </c>
      <c r="Z148" s="11" t="s">
        <v>785</v>
      </c>
      <c r="AA148" s="13" t="str">
        <f>256080000+10118245.35</f>
        <v> $  266,198,245 </v>
      </c>
      <c r="AB148" s="9" t="s">
        <v>675</v>
      </c>
      <c r="AC148" s="9" t="s">
        <v>237</v>
      </c>
    </row>
    <row r="149" ht="14.25" customHeight="1">
      <c r="A149" s="8" t="s">
        <v>729</v>
      </c>
      <c r="B149" s="9" t="s">
        <v>730</v>
      </c>
      <c r="C149" s="8" t="s">
        <v>757</v>
      </c>
      <c r="D149" s="9" t="s">
        <v>758</v>
      </c>
      <c r="E149" s="9" t="s">
        <v>157</v>
      </c>
      <c r="F149" s="8" t="s">
        <v>759</v>
      </c>
      <c r="G149" s="8" t="s">
        <v>759</v>
      </c>
      <c r="H149" s="9" t="s">
        <v>760</v>
      </c>
      <c r="I149" s="8" t="s">
        <v>786</v>
      </c>
      <c r="J149" s="8" t="s">
        <v>119</v>
      </c>
      <c r="K149" s="9" t="s">
        <v>787</v>
      </c>
      <c r="L149" s="8" t="s">
        <v>763</v>
      </c>
      <c r="M149" s="9" t="s">
        <v>764</v>
      </c>
      <c r="N149" s="8" t="s">
        <v>788</v>
      </c>
      <c r="O149" s="9" t="s">
        <v>789</v>
      </c>
      <c r="P149" s="8" t="s">
        <v>38</v>
      </c>
      <c r="Q149" s="10">
        <v>2.020763640061E12</v>
      </c>
      <c r="R149" s="10">
        <v>2.0211763640024E13</v>
      </c>
      <c r="S149" s="8" t="s">
        <v>767</v>
      </c>
      <c r="T149" s="9" t="s">
        <v>768</v>
      </c>
      <c r="U149" s="9" t="s">
        <v>769</v>
      </c>
      <c r="V149" s="8" t="s">
        <v>70</v>
      </c>
      <c r="W149" s="9" t="s">
        <v>790</v>
      </c>
      <c r="X149" s="8">
        <v>11107.0</v>
      </c>
      <c r="Y149" s="9" t="s">
        <v>771</v>
      </c>
      <c r="Z149" s="11" t="s">
        <v>791</v>
      </c>
      <c r="AA149" s="13" t="str">
        <f>116400000-97196008.32</f>
        <v> $  19,203,992 </v>
      </c>
      <c r="AB149" s="9" t="s">
        <v>675</v>
      </c>
      <c r="AC149" s="9" t="s">
        <v>237</v>
      </c>
    </row>
    <row r="150" ht="14.25" customHeight="1">
      <c r="A150" s="8" t="s">
        <v>729</v>
      </c>
      <c r="B150" s="9" t="s">
        <v>730</v>
      </c>
      <c r="C150" s="8" t="s">
        <v>757</v>
      </c>
      <c r="D150" s="9" t="s">
        <v>758</v>
      </c>
      <c r="E150" s="9" t="s">
        <v>157</v>
      </c>
      <c r="F150" s="8" t="s">
        <v>759</v>
      </c>
      <c r="G150" s="8" t="s">
        <v>759</v>
      </c>
      <c r="H150" s="9" t="s">
        <v>760</v>
      </c>
      <c r="I150" s="8" t="s">
        <v>786</v>
      </c>
      <c r="J150" s="8" t="s">
        <v>119</v>
      </c>
      <c r="K150" s="9" t="s">
        <v>787</v>
      </c>
      <c r="L150" s="8" t="s">
        <v>763</v>
      </c>
      <c r="M150" s="9" t="s">
        <v>764</v>
      </c>
      <c r="N150" s="8" t="s">
        <v>788</v>
      </c>
      <c r="O150" s="9" t="s">
        <v>789</v>
      </c>
      <c r="P150" s="8" t="s">
        <v>38</v>
      </c>
      <c r="Q150" s="10">
        <v>2.020763640061E12</v>
      </c>
      <c r="R150" s="10">
        <v>2.0211763640024E13</v>
      </c>
      <c r="S150" s="8" t="s">
        <v>767</v>
      </c>
      <c r="T150" s="9" t="s">
        <v>768</v>
      </c>
      <c r="U150" s="9" t="s">
        <v>769</v>
      </c>
      <c r="V150" s="8" t="s">
        <v>70</v>
      </c>
      <c r="W150" s="9" t="s">
        <v>790</v>
      </c>
      <c r="X150" s="8">
        <v>21107.0</v>
      </c>
      <c r="Y150" s="9" t="s">
        <v>773</v>
      </c>
      <c r="Z150" s="11" t="s">
        <v>792</v>
      </c>
      <c r="AA150" s="12">
        <v>2.296875677E7</v>
      </c>
      <c r="AB150" s="9" t="s">
        <v>675</v>
      </c>
      <c r="AC150" s="9" t="s">
        <v>237</v>
      </c>
    </row>
    <row r="151" ht="14.25" customHeight="1">
      <c r="A151" s="8" t="s">
        <v>729</v>
      </c>
      <c r="B151" s="9" t="s">
        <v>730</v>
      </c>
      <c r="C151" s="8" t="s">
        <v>757</v>
      </c>
      <c r="D151" s="9" t="s">
        <v>758</v>
      </c>
      <c r="E151" s="9" t="s">
        <v>157</v>
      </c>
      <c r="F151" s="8" t="s">
        <v>759</v>
      </c>
      <c r="G151" s="8" t="s">
        <v>759</v>
      </c>
      <c r="H151" s="9" t="s">
        <v>760</v>
      </c>
      <c r="I151" s="8" t="s">
        <v>793</v>
      </c>
      <c r="J151" s="8" t="s">
        <v>110</v>
      </c>
      <c r="K151" s="9" t="s">
        <v>794</v>
      </c>
      <c r="L151" s="8" t="s">
        <v>763</v>
      </c>
      <c r="M151" s="9" t="s">
        <v>764</v>
      </c>
      <c r="N151" s="8" t="s">
        <v>795</v>
      </c>
      <c r="O151" s="9" t="s">
        <v>796</v>
      </c>
      <c r="P151" s="8" t="s">
        <v>797</v>
      </c>
      <c r="Q151" s="10">
        <v>2.020763640061E12</v>
      </c>
      <c r="R151" s="10">
        <v>2.0211763640024E13</v>
      </c>
      <c r="S151" s="8" t="s">
        <v>767</v>
      </c>
      <c r="T151" s="9" t="s">
        <v>768</v>
      </c>
      <c r="U151" s="9" t="s">
        <v>769</v>
      </c>
      <c r="V151" s="8" t="s">
        <v>142</v>
      </c>
      <c r="W151" s="9" t="s">
        <v>798</v>
      </c>
      <c r="X151" s="8">
        <v>11107.0</v>
      </c>
      <c r="Y151" s="9" t="s">
        <v>771</v>
      </c>
      <c r="Z151" s="11" t="s">
        <v>799</v>
      </c>
      <c r="AA151" s="13" t="str">
        <f>54320000-54320000</f>
        <v> $  -   </v>
      </c>
      <c r="AB151" s="9" t="s">
        <v>675</v>
      </c>
      <c r="AC151" s="9" t="s">
        <v>237</v>
      </c>
    </row>
    <row r="152" ht="14.25" customHeight="1">
      <c r="A152" s="8" t="s">
        <v>729</v>
      </c>
      <c r="B152" s="9" t="s">
        <v>730</v>
      </c>
      <c r="C152" s="8" t="s">
        <v>757</v>
      </c>
      <c r="D152" s="9" t="s">
        <v>758</v>
      </c>
      <c r="E152" s="9" t="s">
        <v>157</v>
      </c>
      <c r="F152" s="8" t="s">
        <v>759</v>
      </c>
      <c r="G152" s="8" t="s">
        <v>759</v>
      </c>
      <c r="H152" s="9" t="s">
        <v>760</v>
      </c>
      <c r="I152" s="8" t="s">
        <v>793</v>
      </c>
      <c r="J152" s="8" t="s">
        <v>110</v>
      </c>
      <c r="K152" s="9" t="s">
        <v>794</v>
      </c>
      <c r="L152" s="8" t="s">
        <v>763</v>
      </c>
      <c r="M152" s="9" t="s">
        <v>764</v>
      </c>
      <c r="N152" s="8" t="s">
        <v>795</v>
      </c>
      <c r="O152" s="9" t="s">
        <v>796</v>
      </c>
      <c r="P152" s="8" t="s">
        <v>797</v>
      </c>
      <c r="Q152" s="10">
        <v>2.020763640061E12</v>
      </c>
      <c r="R152" s="10">
        <v>2.0211763640024E13</v>
      </c>
      <c r="S152" s="8" t="s">
        <v>767</v>
      </c>
      <c r="T152" s="9" t="s">
        <v>768</v>
      </c>
      <c r="U152" s="9" t="s">
        <v>769</v>
      </c>
      <c r="V152" s="8" t="s">
        <v>142</v>
      </c>
      <c r="W152" s="9" t="s">
        <v>798</v>
      </c>
      <c r="X152" s="8">
        <v>21107.0</v>
      </c>
      <c r="Y152" s="9" t="s">
        <v>773</v>
      </c>
      <c r="Z152" s="11" t="s">
        <v>800</v>
      </c>
      <c r="AA152" s="13" t="str">
        <f>44486212.23-2313463.78</f>
        <v> $  42,172,748 </v>
      </c>
      <c r="AB152" s="9" t="s">
        <v>675</v>
      </c>
      <c r="AC152" s="9" t="s">
        <v>237</v>
      </c>
    </row>
    <row r="153" ht="14.25" customHeight="1">
      <c r="A153" s="8" t="s">
        <v>431</v>
      </c>
      <c r="B153" s="9" t="s">
        <v>709</v>
      </c>
      <c r="C153" s="8" t="s">
        <v>710</v>
      </c>
      <c r="D153" s="9" t="s">
        <v>711</v>
      </c>
      <c r="E153" s="9" t="s">
        <v>157</v>
      </c>
      <c r="F153" s="8" t="s">
        <v>712</v>
      </c>
      <c r="G153" s="8" t="s">
        <v>713</v>
      </c>
      <c r="H153" s="9" t="s">
        <v>714</v>
      </c>
      <c r="I153" s="8" t="s">
        <v>715</v>
      </c>
      <c r="J153" s="8" t="s">
        <v>38</v>
      </c>
      <c r="K153" s="9" t="s">
        <v>716</v>
      </c>
      <c r="L153" s="8" t="s">
        <v>717</v>
      </c>
      <c r="M153" s="9" t="s">
        <v>718</v>
      </c>
      <c r="N153" s="8" t="s">
        <v>719</v>
      </c>
      <c r="O153" s="9" t="s">
        <v>720</v>
      </c>
      <c r="P153" s="8" t="s">
        <v>721</v>
      </c>
      <c r="Q153" s="10">
        <v>2.020763640067E12</v>
      </c>
      <c r="R153" s="10">
        <v>2.0211763640025E13</v>
      </c>
      <c r="S153" s="8" t="s">
        <v>801</v>
      </c>
      <c r="T153" s="9" t="s">
        <v>802</v>
      </c>
      <c r="U153" s="9" t="s">
        <v>724</v>
      </c>
      <c r="V153" s="8" t="s">
        <v>47</v>
      </c>
      <c r="W153" s="9" t="s">
        <v>803</v>
      </c>
      <c r="X153" s="8">
        <v>11101.0</v>
      </c>
      <c r="Y153" s="9" t="s">
        <v>49</v>
      </c>
      <c r="Z153" s="11" t="s">
        <v>804</v>
      </c>
      <c r="AA153" s="12">
        <v>3.0E7</v>
      </c>
      <c r="AB153" s="9" t="s">
        <v>675</v>
      </c>
      <c r="AC153" s="9" t="s">
        <v>237</v>
      </c>
    </row>
    <row r="154" ht="14.25" customHeight="1">
      <c r="A154" s="8" t="s">
        <v>431</v>
      </c>
      <c r="B154" s="9" t="s">
        <v>709</v>
      </c>
      <c r="C154" s="8" t="s">
        <v>710</v>
      </c>
      <c r="D154" s="9" t="s">
        <v>711</v>
      </c>
      <c r="E154" s="9" t="s">
        <v>157</v>
      </c>
      <c r="F154" s="8" t="s">
        <v>712</v>
      </c>
      <c r="G154" s="8" t="s">
        <v>713</v>
      </c>
      <c r="H154" s="9" t="s">
        <v>714</v>
      </c>
      <c r="I154" s="8" t="s">
        <v>805</v>
      </c>
      <c r="J154" s="8" t="s">
        <v>94</v>
      </c>
      <c r="K154" s="9" t="s">
        <v>806</v>
      </c>
      <c r="L154" s="8" t="s">
        <v>717</v>
      </c>
      <c r="M154" s="9" t="s">
        <v>718</v>
      </c>
      <c r="N154" s="8" t="s">
        <v>807</v>
      </c>
      <c r="O154" s="9" t="s">
        <v>808</v>
      </c>
      <c r="P154" s="8" t="s">
        <v>94</v>
      </c>
      <c r="Q154" s="10">
        <v>2.020763640067E12</v>
      </c>
      <c r="R154" s="10">
        <v>2.0211763640025E13</v>
      </c>
      <c r="S154" s="8" t="s">
        <v>801</v>
      </c>
      <c r="T154" s="9" t="s">
        <v>802</v>
      </c>
      <c r="U154" s="9" t="s">
        <v>724</v>
      </c>
      <c r="V154" s="8" t="s">
        <v>62</v>
      </c>
      <c r="W154" s="9" t="s">
        <v>809</v>
      </c>
      <c r="X154" s="8">
        <v>11101.0</v>
      </c>
      <c r="Y154" s="9" t="s">
        <v>49</v>
      </c>
      <c r="Z154" s="11" t="s">
        <v>810</v>
      </c>
      <c r="AA154" s="12">
        <v>1.3792E8</v>
      </c>
      <c r="AB154" s="9" t="s">
        <v>675</v>
      </c>
      <c r="AC154" s="9" t="s">
        <v>237</v>
      </c>
    </row>
    <row r="155" ht="14.25" customHeight="1">
      <c r="A155" s="8" t="s">
        <v>431</v>
      </c>
      <c r="B155" s="9" t="s">
        <v>709</v>
      </c>
      <c r="C155" s="8" t="s">
        <v>710</v>
      </c>
      <c r="D155" s="9" t="s">
        <v>711</v>
      </c>
      <c r="E155" s="9" t="s">
        <v>157</v>
      </c>
      <c r="F155" s="8" t="s">
        <v>712</v>
      </c>
      <c r="G155" s="8" t="s">
        <v>713</v>
      </c>
      <c r="H155" s="9" t="s">
        <v>714</v>
      </c>
      <c r="I155" s="8" t="s">
        <v>805</v>
      </c>
      <c r="J155" s="8" t="s">
        <v>94</v>
      </c>
      <c r="K155" s="9" t="s">
        <v>806</v>
      </c>
      <c r="L155" s="8" t="s">
        <v>717</v>
      </c>
      <c r="M155" s="9" t="s">
        <v>718</v>
      </c>
      <c r="N155" s="8" t="s">
        <v>807</v>
      </c>
      <c r="O155" s="9" t="s">
        <v>808</v>
      </c>
      <c r="P155" s="8" t="s">
        <v>94</v>
      </c>
      <c r="Q155" s="10">
        <v>2.020763640067E12</v>
      </c>
      <c r="R155" s="10">
        <v>2.0211763640025E13</v>
      </c>
      <c r="S155" s="8" t="s">
        <v>801</v>
      </c>
      <c r="T155" s="9" t="s">
        <v>802</v>
      </c>
      <c r="U155" s="9" t="s">
        <v>724</v>
      </c>
      <c r="V155" s="8" t="s">
        <v>62</v>
      </c>
      <c r="W155" s="9" t="s">
        <v>809</v>
      </c>
      <c r="X155" s="8">
        <v>12143.0</v>
      </c>
      <c r="Y155" s="9" t="s">
        <v>67</v>
      </c>
      <c r="Z155" s="11" t="s">
        <v>811</v>
      </c>
      <c r="AA155" s="12">
        <v>4.8E7</v>
      </c>
      <c r="AB155" s="9" t="s">
        <v>675</v>
      </c>
      <c r="AC155" s="9" t="s">
        <v>237</v>
      </c>
    </row>
    <row r="156" ht="14.25" customHeight="1">
      <c r="A156" s="8" t="s">
        <v>431</v>
      </c>
      <c r="B156" s="9" t="s">
        <v>709</v>
      </c>
      <c r="C156" s="8" t="s">
        <v>710</v>
      </c>
      <c r="D156" s="9" t="s">
        <v>711</v>
      </c>
      <c r="E156" s="9" t="s">
        <v>157</v>
      </c>
      <c r="F156" s="8" t="s">
        <v>712</v>
      </c>
      <c r="G156" s="8" t="s">
        <v>713</v>
      </c>
      <c r="H156" s="9" t="s">
        <v>714</v>
      </c>
      <c r="I156" s="8" t="s">
        <v>715</v>
      </c>
      <c r="J156" s="8" t="s">
        <v>38</v>
      </c>
      <c r="K156" s="9" t="s">
        <v>716</v>
      </c>
      <c r="L156" s="8" t="s">
        <v>717</v>
      </c>
      <c r="M156" s="9" t="s">
        <v>718</v>
      </c>
      <c r="N156" s="8" t="s">
        <v>812</v>
      </c>
      <c r="O156" s="9" t="s">
        <v>813</v>
      </c>
      <c r="P156" s="8" t="s">
        <v>119</v>
      </c>
      <c r="Q156" s="10">
        <v>2.020763640067E12</v>
      </c>
      <c r="R156" s="10">
        <v>2.0211763640025E13</v>
      </c>
      <c r="S156" s="8" t="s">
        <v>801</v>
      </c>
      <c r="T156" s="9" t="s">
        <v>802</v>
      </c>
      <c r="U156" s="9" t="s">
        <v>724</v>
      </c>
      <c r="V156" s="8" t="s">
        <v>65</v>
      </c>
      <c r="W156" s="9" t="s">
        <v>814</v>
      </c>
      <c r="X156" s="8">
        <v>12143.0</v>
      </c>
      <c r="Y156" s="9" t="s">
        <v>67</v>
      </c>
      <c r="Z156" s="11" t="s">
        <v>815</v>
      </c>
      <c r="AA156" s="12">
        <v>6.0E7</v>
      </c>
      <c r="AB156" s="9" t="s">
        <v>675</v>
      </c>
      <c r="AC156" s="9" t="s">
        <v>237</v>
      </c>
    </row>
    <row r="157" ht="14.25" customHeight="1">
      <c r="A157" s="8" t="s">
        <v>431</v>
      </c>
      <c r="B157" s="9" t="s">
        <v>709</v>
      </c>
      <c r="C157" s="8" t="s">
        <v>710</v>
      </c>
      <c r="D157" s="9" t="s">
        <v>711</v>
      </c>
      <c r="E157" s="9" t="s">
        <v>157</v>
      </c>
      <c r="F157" s="8" t="s">
        <v>712</v>
      </c>
      <c r="G157" s="8" t="s">
        <v>713</v>
      </c>
      <c r="H157" s="9" t="s">
        <v>714</v>
      </c>
      <c r="I157" s="8" t="s">
        <v>805</v>
      </c>
      <c r="J157" s="8" t="s">
        <v>94</v>
      </c>
      <c r="K157" s="9" t="s">
        <v>806</v>
      </c>
      <c r="L157" s="8" t="s">
        <v>717</v>
      </c>
      <c r="M157" s="9" t="s">
        <v>718</v>
      </c>
      <c r="N157" s="8" t="s">
        <v>807</v>
      </c>
      <c r="O157" s="9" t="s">
        <v>808</v>
      </c>
      <c r="P157" s="8" t="s">
        <v>94</v>
      </c>
      <c r="Q157" s="10">
        <v>2.020763640067E12</v>
      </c>
      <c r="R157" s="10">
        <v>2.0211763640025E13</v>
      </c>
      <c r="S157" s="8" t="s">
        <v>801</v>
      </c>
      <c r="T157" s="9" t="s">
        <v>802</v>
      </c>
      <c r="U157" s="9" t="s">
        <v>724</v>
      </c>
      <c r="V157" s="8" t="s">
        <v>70</v>
      </c>
      <c r="W157" s="9" t="s">
        <v>816</v>
      </c>
      <c r="X157" s="8">
        <v>11101.0</v>
      </c>
      <c r="Y157" s="9" t="s">
        <v>49</v>
      </c>
      <c r="Z157" s="11" t="s">
        <v>817</v>
      </c>
      <c r="AA157" s="12">
        <v>6.33E7</v>
      </c>
      <c r="AB157" s="9" t="s">
        <v>675</v>
      </c>
      <c r="AC157" s="9" t="s">
        <v>237</v>
      </c>
    </row>
    <row r="158" ht="14.25" customHeight="1">
      <c r="A158" s="8" t="s">
        <v>431</v>
      </c>
      <c r="B158" s="9" t="s">
        <v>709</v>
      </c>
      <c r="C158" s="8" t="s">
        <v>710</v>
      </c>
      <c r="D158" s="9" t="s">
        <v>711</v>
      </c>
      <c r="E158" s="9" t="s">
        <v>157</v>
      </c>
      <c r="F158" s="8" t="s">
        <v>712</v>
      </c>
      <c r="G158" s="8" t="s">
        <v>713</v>
      </c>
      <c r="H158" s="9" t="s">
        <v>714</v>
      </c>
      <c r="I158" s="8" t="s">
        <v>818</v>
      </c>
      <c r="J158" s="8" t="s">
        <v>119</v>
      </c>
      <c r="K158" s="9" t="s">
        <v>819</v>
      </c>
      <c r="L158" s="8" t="s">
        <v>717</v>
      </c>
      <c r="M158" s="9" t="s">
        <v>718</v>
      </c>
      <c r="N158" s="8" t="s">
        <v>820</v>
      </c>
      <c r="O158" s="9" t="s">
        <v>821</v>
      </c>
      <c r="P158" s="8" t="s">
        <v>822</v>
      </c>
      <c r="Q158" s="10">
        <v>2.020763640067E12</v>
      </c>
      <c r="R158" s="10">
        <v>2.0211763640025E13</v>
      </c>
      <c r="S158" s="8" t="s">
        <v>801</v>
      </c>
      <c r="T158" s="9" t="s">
        <v>802</v>
      </c>
      <c r="U158" s="9" t="s">
        <v>724</v>
      </c>
      <c r="V158" s="8" t="s">
        <v>142</v>
      </c>
      <c r="W158" s="9" t="s">
        <v>823</v>
      </c>
      <c r="X158" s="8">
        <v>11101.0</v>
      </c>
      <c r="Y158" s="9" t="s">
        <v>49</v>
      </c>
      <c r="Z158" s="11" t="s">
        <v>824</v>
      </c>
      <c r="AA158" s="12">
        <v>6.5E7</v>
      </c>
      <c r="AB158" s="9" t="s">
        <v>675</v>
      </c>
      <c r="AC158" s="9" t="s">
        <v>237</v>
      </c>
    </row>
    <row r="159" ht="14.25" customHeight="1">
      <c r="A159" s="8" t="s">
        <v>431</v>
      </c>
      <c r="B159" s="9" t="s">
        <v>709</v>
      </c>
      <c r="C159" s="8" t="s">
        <v>710</v>
      </c>
      <c r="D159" s="9" t="s">
        <v>711</v>
      </c>
      <c r="E159" s="9" t="s">
        <v>157</v>
      </c>
      <c r="F159" s="8" t="s">
        <v>712</v>
      </c>
      <c r="G159" s="8" t="s">
        <v>713</v>
      </c>
      <c r="H159" s="9" t="s">
        <v>714</v>
      </c>
      <c r="I159" s="8" t="s">
        <v>818</v>
      </c>
      <c r="J159" s="8" t="s">
        <v>119</v>
      </c>
      <c r="K159" s="9" t="s">
        <v>819</v>
      </c>
      <c r="L159" s="8" t="s">
        <v>717</v>
      </c>
      <c r="M159" s="9" t="s">
        <v>718</v>
      </c>
      <c r="N159" s="8" t="s">
        <v>820</v>
      </c>
      <c r="O159" s="9" t="s">
        <v>821</v>
      </c>
      <c r="P159" s="8" t="s">
        <v>822</v>
      </c>
      <c r="Q159" s="10">
        <v>2.020763640067E12</v>
      </c>
      <c r="R159" s="10">
        <v>2.0211763640025E13</v>
      </c>
      <c r="S159" s="8" t="s">
        <v>801</v>
      </c>
      <c r="T159" s="9" t="s">
        <v>802</v>
      </c>
      <c r="U159" s="9" t="s">
        <v>724</v>
      </c>
      <c r="V159" s="8" t="s">
        <v>150</v>
      </c>
      <c r="W159" s="9" t="s">
        <v>825</v>
      </c>
      <c r="X159" s="8">
        <v>11101.0</v>
      </c>
      <c r="Y159" s="9" t="s">
        <v>49</v>
      </c>
      <c r="Z159" s="11" t="s">
        <v>826</v>
      </c>
      <c r="AA159" s="12">
        <v>3.0E7</v>
      </c>
      <c r="AB159" s="9" t="s">
        <v>675</v>
      </c>
      <c r="AC159" s="9" t="s">
        <v>237</v>
      </c>
    </row>
    <row r="160" ht="14.25" customHeight="1">
      <c r="A160" s="8" t="s">
        <v>431</v>
      </c>
      <c r="B160" s="9" t="s">
        <v>709</v>
      </c>
      <c r="C160" s="8" t="s">
        <v>710</v>
      </c>
      <c r="D160" s="9" t="s">
        <v>711</v>
      </c>
      <c r="E160" s="9" t="s">
        <v>157</v>
      </c>
      <c r="F160" s="8" t="s">
        <v>712</v>
      </c>
      <c r="G160" s="8" t="s">
        <v>713</v>
      </c>
      <c r="H160" s="9" t="s">
        <v>714</v>
      </c>
      <c r="I160" s="8" t="s">
        <v>715</v>
      </c>
      <c r="J160" s="8" t="s">
        <v>38</v>
      </c>
      <c r="K160" s="9" t="s">
        <v>716</v>
      </c>
      <c r="L160" s="8" t="s">
        <v>717</v>
      </c>
      <c r="M160" s="9" t="s">
        <v>718</v>
      </c>
      <c r="N160" s="8" t="s">
        <v>812</v>
      </c>
      <c r="O160" s="9" t="s">
        <v>813</v>
      </c>
      <c r="P160" s="8" t="s">
        <v>757</v>
      </c>
      <c r="Q160" s="10">
        <v>2.020763640067E12</v>
      </c>
      <c r="R160" s="10">
        <v>2.0211763640025E13</v>
      </c>
      <c r="S160" s="8" t="s">
        <v>801</v>
      </c>
      <c r="T160" s="9" t="s">
        <v>802</v>
      </c>
      <c r="U160" s="9" t="s">
        <v>724</v>
      </c>
      <c r="V160" s="8" t="s">
        <v>206</v>
      </c>
      <c r="W160" s="9" t="s">
        <v>827</v>
      </c>
      <c r="X160" s="8">
        <v>22230.0</v>
      </c>
      <c r="Y160" s="9" t="s">
        <v>745</v>
      </c>
      <c r="Z160" s="11" t="s">
        <v>828</v>
      </c>
      <c r="AA160" s="12">
        <v>3.64566906E7</v>
      </c>
      <c r="AB160" s="9" t="s">
        <v>675</v>
      </c>
      <c r="AC160" s="9" t="s">
        <v>237</v>
      </c>
    </row>
    <row r="161" ht="14.25" customHeight="1">
      <c r="A161" s="8" t="s">
        <v>431</v>
      </c>
      <c r="B161" s="9" t="s">
        <v>709</v>
      </c>
      <c r="C161" s="8" t="s">
        <v>710</v>
      </c>
      <c r="D161" s="9" t="s">
        <v>711</v>
      </c>
      <c r="E161" s="9" t="s">
        <v>157</v>
      </c>
      <c r="F161" s="8" t="s">
        <v>712</v>
      </c>
      <c r="G161" s="8" t="s">
        <v>713</v>
      </c>
      <c r="H161" s="9" t="s">
        <v>714</v>
      </c>
      <c r="I161" s="8" t="s">
        <v>715</v>
      </c>
      <c r="J161" s="8" t="s">
        <v>38</v>
      </c>
      <c r="K161" s="9" t="s">
        <v>716</v>
      </c>
      <c r="L161" s="8" t="s">
        <v>717</v>
      </c>
      <c r="M161" s="9" t="s">
        <v>718</v>
      </c>
      <c r="N161" s="8" t="s">
        <v>812</v>
      </c>
      <c r="O161" s="9" t="s">
        <v>813</v>
      </c>
      <c r="P161" s="8" t="s">
        <v>757</v>
      </c>
      <c r="Q161" s="10">
        <v>2.020763640067E12</v>
      </c>
      <c r="R161" s="10">
        <v>2.0211763640025E13</v>
      </c>
      <c r="S161" s="8" t="s">
        <v>801</v>
      </c>
      <c r="T161" s="9" t="s">
        <v>802</v>
      </c>
      <c r="U161" s="9" t="s">
        <v>724</v>
      </c>
      <c r="V161" s="8" t="s">
        <v>209</v>
      </c>
      <c r="W161" s="9" t="s">
        <v>829</v>
      </c>
      <c r="X161" s="8">
        <v>22230.0</v>
      </c>
      <c r="Y161" s="9" t="s">
        <v>745</v>
      </c>
      <c r="Z161" s="11" t="s">
        <v>830</v>
      </c>
      <c r="AA161" s="12">
        <v>8675978.4</v>
      </c>
      <c r="AB161" s="9" t="s">
        <v>675</v>
      </c>
      <c r="AC161" s="9" t="s">
        <v>237</v>
      </c>
    </row>
    <row r="162" ht="14.25" customHeight="1">
      <c r="A162" s="8" t="s">
        <v>729</v>
      </c>
      <c r="B162" s="9" t="s">
        <v>730</v>
      </c>
      <c r="C162" s="8" t="s">
        <v>710</v>
      </c>
      <c r="D162" s="9" t="s">
        <v>711</v>
      </c>
      <c r="E162" s="9" t="s">
        <v>157</v>
      </c>
      <c r="F162" s="8" t="s">
        <v>831</v>
      </c>
      <c r="G162" s="8" t="s">
        <v>831</v>
      </c>
      <c r="H162" s="9" t="s">
        <v>832</v>
      </c>
      <c r="I162" s="8" t="s">
        <v>833</v>
      </c>
      <c r="J162" s="8" t="s">
        <v>94</v>
      </c>
      <c r="K162" s="9" t="s">
        <v>834</v>
      </c>
      <c r="L162" s="8" t="s">
        <v>835</v>
      </c>
      <c r="M162" s="9" t="s">
        <v>836</v>
      </c>
      <c r="N162" s="8" t="s">
        <v>837</v>
      </c>
      <c r="O162" s="9" t="s">
        <v>838</v>
      </c>
      <c r="P162" s="8" t="s">
        <v>839</v>
      </c>
      <c r="Q162" s="10">
        <v>2.021763640014E12</v>
      </c>
      <c r="R162" s="10">
        <v>2.0211763640026E13</v>
      </c>
      <c r="S162" s="8" t="s">
        <v>840</v>
      </c>
      <c r="T162" s="9" t="s">
        <v>841</v>
      </c>
      <c r="U162" s="9" t="s">
        <v>842</v>
      </c>
      <c r="V162" s="8" t="s">
        <v>47</v>
      </c>
      <c r="W162" s="9" t="s">
        <v>843</v>
      </c>
      <c r="X162" s="8">
        <v>12206.0</v>
      </c>
      <c r="Y162" s="9" t="s">
        <v>844</v>
      </c>
      <c r="Z162" s="11" t="s">
        <v>845</v>
      </c>
      <c r="AA162" s="12">
        <v>1.65308046E8</v>
      </c>
      <c r="AB162" s="9" t="s">
        <v>675</v>
      </c>
      <c r="AC162" s="9" t="s">
        <v>237</v>
      </c>
    </row>
    <row r="163" ht="14.25" customHeight="1">
      <c r="A163" s="8" t="s">
        <v>729</v>
      </c>
      <c r="B163" s="9" t="s">
        <v>730</v>
      </c>
      <c r="C163" s="8" t="s">
        <v>710</v>
      </c>
      <c r="D163" s="9" t="s">
        <v>711</v>
      </c>
      <c r="E163" s="9" t="s">
        <v>157</v>
      </c>
      <c r="F163" s="8" t="s">
        <v>831</v>
      </c>
      <c r="G163" s="8" t="s">
        <v>831</v>
      </c>
      <c r="H163" s="9" t="s">
        <v>832</v>
      </c>
      <c r="I163" s="8" t="s">
        <v>833</v>
      </c>
      <c r="J163" s="8" t="s">
        <v>94</v>
      </c>
      <c r="K163" s="9" t="s">
        <v>834</v>
      </c>
      <c r="L163" s="8" t="s">
        <v>835</v>
      </c>
      <c r="M163" s="9" t="s">
        <v>836</v>
      </c>
      <c r="N163" s="8" t="s">
        <v>837</v>
      </c>
      <c r="O163" s="9" t="s">
        <v>838</v>
      </c>
      <c r="P163" s="8" t="s">
        <v>839</v>
      </c>
      <c r="Q163" s="10">
        <v>2.021763640014E12</v>
      </c>
      <c r="R163" s="10">
        <v>2.0211763640026E13</v>
      </c>
      <c r="S163" s="8" t="s">
        <v>840</v>
      </c>
      <c r="T163" s="9" t="s">
        <v>841</v>
      </c>
      <c r="U163" s="9" t="s">
        <v>842</v>
      </c>
      <c r="V163" s="8" t="s">
        <v>47</v>
      </c>
      <c r="W163" s="9" t="s">
        <v>843</v>
      </c>
      <c r="X163" s="8">
        <v>21106.0</v>
      </c>
      <c r="Y163" s="9" t="s">
        <v>846</v>
      </c>
      <c r="Z163" s="11" t="s">
        <v>847</v>
      </c>
      <c r="AA163" s="12">
        <v>1.29357264E7</v>
      </c>
      <c r="AB163" s="9" t="s">
        <v>675</v>
      </c>
      <c r="AC163" s="9" t="s">
        <v>237</v>
      </c>
    </row>
    <row r="164" ht="14.25" customHeight="1">
      <c r="A164" s="8" t="s">
        <v>729</v>
      </c>
      <c r="B164" s="9" t="s">
        <v>730</v>
      </c>
      <c r="C164" s="8" t="s">
        <v>710</v>
      </c>
      <c r="D164" s="9" t="s">
        <v>711</v>
      </c>
      <c r="E164" s="9" t="s">
        <v>157</v>
      </c>
      <c r="F164" s="8" t="s">
        <v>831</v>
      </c>
      <c r="G164" s="8" t="s">
        <v>831</v>
      </c>
      <c r="H164" s="9" t="s">
        <v>832</v>
      </c>
      <c r="I164" s="8" t="s">
        <v>833</v>
      </c>
      <c r="J164" s="8" t="s">
        <v>94</v>
      </c>
      <c r="K164" s="9" t="s">
        <v>834</v>
      </c>
      <c r="L164" s="8" t="s">
        <v>835</v>
      </c>
      <c r="M164" s="9" t="s">
        <v>836</v>
      </c>
      <c r="N164" s="8" t="s">
        <v>837</v>
      </c>
      <c r="O164" s="9" t="s">
        <v>838</v>
      </c>
      <c r="P164" s="8" t="s">
        <v>839</v>
      </c>
      <c r="Q164" s="10">
        <v>2.021763640014E12</v>
      </c>
      <c r="R164" s="10">
        <v>2.0211763640026E13</v>
      </c>
      <c r="S164" s="8" t="s">
        <v>840</v>
      </c>
      <c r="T164" s="9" t="s">
        <v>841</v>
      </c>
      <c r="U164" s="9" t="s">
        <v>842</v>
      </c>
      <c r="V164" s="8" t="s">
        <v>62</v>
      </c>
      <c r="W164" s="9" t="s">
        <v>848</v>
      </c>
      <c r="X164" s="8">
        <v>12206.0</v>
      </c>
      <c r="Y164" s="9" t="s">
        <v>844</v>
      </c>
      <c r="Z164" s="11" t="s">
        <v>849</v>
      </c>
      <c r="AA164" s="12">
        <v>5.2E7</v>
      </c>
      <c r="AB164" s="9" t="s">
        <v>675</v>
      </c>
      <c r="AC164" s="9" t="s">
        <v>237</v>
      </c>
    </row>
    <row r="165" ht="14.25" customHeight="1">
      <c r="A165" s="8" t="s">
        <v>729</v>
      </c>
      <c r="B165" s="9" t="s">
        <v>730</v>
      </c>
      <c r="C165" s="8" t="s">
        <v>710</v>
      </c>
      <c r="D165" s="9" t="s">
        <v>711</v>
      </c>
      <c r="E165" s="9" t="s">
        <v>157</v>
      </c>
      <c r="F165" s="8" t="s">
        <v>831</v>
      </c>
      <c r="G165" s="8" t="s">
        <v>831</v>
      </c>
      <c r="H165" s="9" t="s">
        <v>832</v>
      </c>
      <c r="I165" s="8" t="s">
        <v>850</v>
      </c>
      <c r="J165" s="8" t="s">
        <v>38</v>
      </c>
      <c r="K165" s="9" t="s">
        <v>851</v>
      </c>
      <c r="L165" s="8" t="s">
        <v>835</v>
      </c>
      <c r="M165" s="9" t="s">
        <v>836</v>
      </c>
      <c r="N165" s="8" t="s">
        <v>852</v>
      </c>
      <c r="O165" s="9" t="s">
        <v>853</v>
      </c>
      <c r="P165" s="8" t="s">
        <v>854</v>
      </c>
      <c r="Q165" s="10">
        <v>2.021763640014E12</v>
      </c>
      <c r="R165" s="10">
        <v>2.0211763640026E13</v>
      </c>
      <c r="S165" s="8" t="s">
        <v>840</v>
      </c>
      <c r="T165" s="9" t="s">
        <v>841</v>
      </c>
      <c r="U165" s="9" t="s">
        <v>842</v>
      </c>
      <c r="V165" s="8" t="s">
        <v>65</v>
      </c>
      <c r="W165" s="9" t="s">
        <v>855</v>
      </c>
      <c r="X165" s="8">
        <v>11101.0</v>
      </c>
      <c r="Y165" s="9" t="s">
        <v>49</v>
      </c>
      <c r="Z165" s="11" t="s">
        <v>856</v>
      </c>
      <c r="AA165" s="12">
        <v>0.0</v>
      </c>
      <c r="AB165" s="9" t="s">
        <v>675</v>
      </c>
      <c r="AC165" s="9" t="s">
        <v>237</v>
      </c>
    </row>
    <row r="166" ht="14.25" customHeight="1">
      <c r="A166" s="8" t="s">
        <v>729</v>
      </c>
      <c r="B166" s="9" t="s">
        <v>730</v>
      </c>
      <c r="C166" s="8" t="s">
        <v>710</v>
      </c>
      <c r="D166" s="9" t="s">
        <v>711</v>
      </c>
      <c r="E166" s="9" t="s">
        <v>157</v>
      </c>
      <c r="F166" s="8" t="s">
        <v>831</v>
      </c>
      <c r="G166" s="8" t="s">
        <v>831</v>
      </c>
      <c r="H166" s="9" t="s">
        <v>832</v>
      </c>
      <c r="I166" s="8" t="s">
        <v>850</v>
      </c>
      <c r="J166" s="8" t="s">
        <v>38</v>
      </c>
      <c r="K166" s="9" t="s">
        <v>851</v>
      </c>
      <c r="L166" s="8" t="s">
        <v>835</v>
      </c>
      <c r="M166" s="9" t="s">
        <v>836</v>
      </c>
      <c r="N166" s="8" t="s">
        <v>852</v>
      </c>
      <c r="O166" s="9" t="s">
        <v>853</v>
      </c>
      <c r="P166" s="8" t="s">
        <v>854</v>
      </c>
      <c r="Q166" s="10">
        <v>2.021763640014E12</v>
      </c>
      <c r="R166" s="10">
        <v>2.0211763640026E13</v>
      </c>
      <c r="S166" s="8" t="s">
        <v>840</v>
      </c>
      <c r="T166" s="9" t="s">
        <v>841</v>
      </c>
      <c r="U166" s="9" t="s">
        <v>842</v>
      </c>
      <c r="V166" s="8" t="s">
        <v>65</v>
      </c>
      <c r="W166" s="9" t="s">
        <v>855</v>
      </c>
      <c r="X166" s="8">
        <v>12206.0</v>
      </c>
      <c r="Y166" s="9" t="s">
        <v>844</v>
      </c>
      <c r="Z166" s="11" t="s">
        <v>857</v>
      </c>
      <c r="AA166" s="12">
        <v>2.076817061E8</v>
      </c>
      <c r="AB166" s="9" t="s">
        <v>675</v>
      </c>
      <c r="AC166" s="9" t="s">
        <v>237</v>
      </c>
    </row>
    <row r="167" ht="14.25" customHeight="1">
      <c r="A167" s="8" t="s">
        <v>110</v>
      </c>
      <c r="B167" s="9" t="s">
        <v>858</v>
      </c>
      <c r="C167" s="8" t="s">
        <v>218</v>
      </c>
      <c r="D167" s="9" t="s">
        <v>219</v>
      </c>
      <c r="E167" s="9" t="s">
        <v>220</v>
      </c>
      <c r="F167" s="8" t="s">
        <v>859</v>
      </c>
      <c r="G167" s="8" t="s">
        <v>860</v>
      </c>
      <c r="H167" s="9" t="s">
        <v>861</v>
      </c>
      <c r="I167" s="8" t="s">
        <v>862</v>
      </c>
      <c r="J167" s="8" t="s">
        <v>94</v>
      </c>
      <c r="K167" s="9" t="s">
        <v>863</v>
      </c>
      <c r="L167" s="8" t="s">
        <v>864</v>
      </c>
      <c r="M167" s="9" t="s">
        <v>865</v>
      </c>
      <c r="N167" s="8" t="s">
        <v>866</v>
      </c>
      <c r="O167" s="9" t="s">
        <v>867</v>
      </c>
      <c r="P167" s="8" t="s">
        <v>868</v>
      </c>
      <c r="Q167" s="10">
        <v>2.020763640112E12</v>
      </c>
      <c r="R167" s="10">
        <v>2.0211763640027E13</v>
      </c>
      <c r="S167" s="8" t="s">
        <v>869</v>
      </c>
      <c r="T167" s="9" t="s">
        <v>870</v>
      </c>
      <c r="U167" s="9" t="s">
        <v>871</v>
      </c>
      <c r="V167" s="8" t="s">
        <v>47</v>
      </c>
      <c r="W167" s="9" t="s">
        <v>872</v>
      </c>
      <c r="X167" s="8">
        <v>11101.0</v>
      </c>
      <c r="Y167" s="9" t="s">
        <v>49</v>
      </c>
      <c r="Z167" s="11" t="s">
        <v>873</v>
      </c>
      <c r="AA167" s="12">
        <v>0.0</v>
      </c>
      <c r="AB167" s="9" t="s">
        <v>874</v>
      </c>
      <c r="AC167" s="9" t="s">
        <v>107</v>
      </c>
    </row>
    <row r="168" ht="14.25" customHeight="1">
      <c r="A168" s="8" t="s">
        <v>110</v>
      </c>
      <c r="B168" s="9" t="s">
        <v>858</v>
      </c>
      <c r="C168" s="8" t="s">
        <v>875</v>
      </c>
      <c r="D168" s="9" t="s">
        <v>219</v>
      </c>
      <c r="E168" s="9" t="s">
        <v>220</v>
      </c>
      <c r="F168" s="8" t="s">
        <v>859</v>
      </c>
      <c r="G168" s="8" t="s">
        <v>860</v>
      </c>
      <c r="H168" s="9" t="s">
        <v>861</v>
      </c>
      <c r="I168" s="8" t="s">
        <v>862</v>
      </c>
      <c r="J168" s="8" t="s">
        <v>94</v>
      </c>
      <c r="K168" s="9" t="s">
        <v>863</v>
      </c>
      <c r="L168" s="8" t="s">
        <v>864</v>
      </c>
      <c r="M168" s="9" t="s">
        <v>865</v>
      </c>
      <c r="N168" s="8" t="s">
        <v>866</v>
      </c>
      <c r="O168" s="9" t="s">
        <v>867</v>
      </c>
      <c r="P168" s="8" t="s">
        <v>868</v>
      </c>
      <c r="Q168" s="10">
        <v>2.020763640112E12</v>
      </c>
      <c r="R168" s="10">
        <v>2.0211763640027E13</v>
      </c>
      <c r="S168" s="8" t="s">
        <v>869</v>
      </c>
      <c r="T168" s="9" t="s">
        <v>870</v>
      </c>
      <c r="U168" s="9" t="s">
        <v>871</v>
      </c>
      <c r="V168" s="8" t="s">
        <v>62</v>
      </c>
      <c r="W168" s="9" t="s">
        <v>876</v>
      </c>
      <c r="X168" s="8">
        <v>12293.0</v>
      </c>
      <c r="Y168" s="9" t="s">
        <v>877</v>
      </c>
      <c r="Z168" s="11" t="s">
        <v>878</v>
      </c>
      <c r="AA168" s="12">
        <v>2.0E8</v>
      </c>
      <c r="AB168" s="9" t="s">
        <v>874</v>
      </c>
      <c r="AC168" s="9" t="s">
        <v>107</v>
      </c>
    </row>
    <row r="169" ht="14.25" customHeight="1">
      <c r="A169" s="8" t="s">
        <v>110</v>
      </c>
      <c r="B169" s="9" t="s">
        <v>858</v>
      </c>
      <c r="C169" s="8" t="s">
        <v>875</v>
      </c>
      <c r="D169" s="9" t="s">
        <v>219</v>
      </c>
      <c r="E169" s="9" t="s">
        <v>220</v>
      </c>
      <c r="F169" s="8" t="s">
        <v>859</v>
      </c>
      <c r="G169" s="8" t="s">
        <v>860</v>
      </c>
      <c r="H169" s="9" t="s">
        <v>861</v>
      </c>
      <c r="I169" s="8" t="s">
        <v>862</v>
      </c>
      <c r="J169" s="8" t="s">
        <v>94</v>
      </c>
      <c r="K169" s="9" t="s">
        <v>863</v>
      </c>
      <c r="L169" s="8" t="s">
        <v>879</v>
      </c>
      <c r="M169" s="9" t="s">
        <v>880</v>
      </c>
      <c r="N169" s="8" t="s">
        <v>881</v>
      </c>
      <c r="O169" s="9" t="s">
        <v>882</v>
      </c>
      <c r="P169" s="8" t="s">
        <v>693</v>
      </c>
      <c r="Q169" s="10">
        <v>2.02076364011E12</v>
      </c>
      <c r="R169" s="10">
        <v>2.0211763640028E13</v>
      </c>
      <c r="S169" s="8" t="s">
        <v>883</v>
      </c>
      <c r="T169" s="9" t="s">
        <v>884</v>
      </c>
      <c r="U169" s="9" t="s">
        <v>885</v>
      </c>
      <c r="V169" s="8" t="s">
        <v>47</v>
      </c>
      <c r="W169" s="9" t="s">
        <v>886</v>
      </c>
      <c r="X169" s="8">
        <v>11101.0</v>
      </c>
      <c r="Y169" s="9" t="s">
        <v>49</v>
      </c>
      <c r="Z169" s="11" t="s">
        <v>887</v>
      </c>
      <c r="AA169" s="12">
        <v>1.042851068E9</v>
      </c>
      <c r="AB169" s="9" t="s">
        <v>874</v>
      </c>
      <c r="AC169" s="9" t="s">
        <v>107</v>
      </c>
    </row>
    <row r="170" ht="14.25" customHeight="1">
      <c r="A170" s="8" t="s">
        <v>110</v>
      </c>
      <c r="B170" s="9" t="s">
        <v>858</v>
      </c>
      <c r="C170" s="8" t="s">
        <v>875</v>
      </c>
      <c r="D170" s="9" t="s">
        <v>219</v>
      </c>
      <c r="E170" s="9" t="s">
        <v>220</v>
      </c>
      <c r="F170" s="8" t="s">
        <v>859</v>
      </c>
      <c r="G170" s="8" t="s">
        <v>860</v>
      </c>
      <c r="H170" s="9" t="s">
        <v>861</v>
      </c>
      <c r="I170" s="8" t="s">
        <v>862</v>
      </c>
      <c r="J170" s="8" t="s">
        <v>94</v>
      </c>
      <c r="K170" s="9" t="s">
        <v>863</v>
      </c>
      <c r="L170" s="8" t="s">
        <v>879</v>
      </c>
      <c r="M170" s="9" t="s">
        <v>880</v>
      </c>
      <c r="N170" s="8" t="s">
        <v>881</v>
      </c>
      <c r="O170" s="9" t="s">
        <v>882</v>
      </c>
      <c r="P170" s="8" t="s">
        <v>693</v>
      </c>
      <c r="Q170" s="10">
        <v>2.02076364011E12</v>
      </c>
      <c r="R170" s="10">
        <v>2.0211763640028E13</v>
      </c>
      <c r="S170" s="8" t="s">
        <v>883</v>
      </c>
      <c r="T170" s="9" t="s">
        <v>884</v>
      </c>
      <c r="U170" s="9" t="s">
        <v>885</v>
      </c>
      <c r="V170" s="8" t="s">
        <v>62</v>
      </c>
      <c r="W170" s="9" t="s">
        <v>888</v>
      </c>
      <c r="X170" s="8">
        <v>11101.0</v>
      </c>
      <c r="Y170" s="9" t="s">
        <v>49</v>
      </c>
      <c r="Z170" s="11" t="s">
        <v>889</v>
      </c>
      <c r="AA170" s="16" t="str">
        <f>1200000000+20000000+4000000</f>
        <v> $  1,224,000,000 </v>
      </c>
      <c r="AB170" s="9" t="s">
        <v>874</v>
      </c>
      <c r="AC170" s="9" t="s">
        <v>107</v>
      </c>
    </row>
    <row r="171" ht="14.25" customHeight="1">
      <c r="A171" s="8" t="s">
        <v>110</v>
      </c>
      <c r="B171" s="9" t="s">
        <v>858</v>
      </c>
      <c r="C171" s="8" t="s">
        <v>875</v>
      </c>
      <c r="D171" s="9" t="s">
        <v>219</v>
      </c>
      <c r="E171" s="9" t="s">
        <v>220</v>
      </c>
      <c r="F171" s="8" t="s">
        <v>859</v>
      </c>
      <c r="G171" s="8" t="s">
        <v>860</v>
      </c>
      <c r="H171" s="9" t="s">
        <v>861</v>
      </c>
      <c r="I171" s="8" t="s">
        <v>862</v>
      </c>
      <c r="J171" s="8" t="s">
        <v>94</v>
      </c>
      <c r="K171" s="9" t="s">
        <v>863</v>
      </c>
      <c r="L171" s="8" t="s">
        <v>879</v>
      </c>
      <c r="M171" s="9" t="s">
        <v>880</v>
      </c>
      <c r="N171" s="8" t="s">
        <v>881</v>
      </c>
      <c r="O171" s="9" t="s">
        <v>882</v>
      </c>
      <c r="P171" s="8" t="s">
        <v>693</v>
      </c>
      <c r="Q171" s="10">
        <v>2.02076364011E12</v>
      </c>
      <c r="R171" s="10">
        <v>2.0211763640028E13</v>
      </c>
      <c r="S171" s="8" t="s">
        <v>883</v>
      </c>
      <c r="T171" s="9" t="s">
        <v>884</v>
      </c>
      <c r="U171" s="9" t="s">
        <v>885</v>
      </c>
      <c r="V171" s="8" t="s">
        <v>62</v>
      </c>
      <c r="W171" s="9" t="s">
        <v>888</v>
      </c>
      <c r="X171" s="8">
        <v>12293.0</v>
      </c>
      <c r="Y171" s="9" t="s">
        <v>877</v>
      </c>
      <c r="Z171" s="11" t="s">
        <v>890</v>
      </c>
      <c r="AA171" s="12">
        <v>1.2E9</v>
      </c>
      <c r="AB171" s="9" t="s">
        <v>874</v>
      </c>
      <c r="AC171" s="9" t="s">
        <v>107</v>
      </c>
    </row>
    <row r="172" ht="14.25" customHeight="1">
      <c r="A172" s="8" t="s">
        <v>110</v>
      </c>
      <c r="B172" s="9" t="s">
        <v>858</v>
      </c>
      <c r="C172" s="8" t="s">
        <v>875</v>
      </c>
      <c r="D172" s="9" t="s">
        <v>219</v>
      </c>
      <c r="E172" s="9" t="s">
        <v>220</v>
      </c>
      <c r="F172" s="8" t="s">
        <v>859</v>
      </c>
      <c r="G172" s="8" t="s">
        <v>860</v>
      </c>
      <c r="H172" s="9" t="s">
        <v>861</v>
      </c>
      <c r="I172" s="8" t="s">
        <v>891</v>
      </c>
      <c r="J172" s="8" t="s">
        <v>38</v>
      </c>
      <c r="K172" s="9" t="s">
        <v>892</v>
      </c>
      <c r="L172" s="8" t="s">
        <v>893</v>
      </c>
      <c r="M172" s="9" t="s">
        <v>894</v>
      </c>
      <c r="N172" s="8" t="s">
        <v>895</v>
      </c>
      <c r="O172" s="9" t="s">
        <v>896</v>
      </c>
      <c r="P172" s="8" t="s">
        <v>897</v>
      </c>
      <c r="Q172" s="10">
        <v>2.020763640109E12</v>
      </c>
      <c r="R172" s="10">
        <v>2.0211763640029E13</v>
      </c>
      <c r="S172" s="8" t="s">
        <v>898</v>
      </c>
      <c r="T172" s="9" t="s">
        <v>899</v>
      </c>
      <c r="U172" s="9" t="s">
        <v>900</v>
      </c>
      <c r="V172" s="8" t="s">
        <v>47</v>
      </c>
      <c r="W172" s="9" t="s">
        <v>901</v>
      </c>
      <c r="X172" s="8">
        <v>11101.0</v>
      </c>
      <c r="Y172" s="9" t="s">
        <v>49</v>
      </c>
      <c r="Z172" s="11" t="s">
        <v>902</v>
      </c>
      <c r="AA172" s="16" t="str">
        <f>60000000-4000000</f>
        <v> $  56,000,000 </v>
      </c>
      <c r="AB172" s="9" t="s">
        <v>874</v>
      </c>
      <c r="AC172" s="9" t="s">
        <v>107</v>
      </c>
    </row>
    <row r="173" ht="14.25" customHeight="1">
      <c r="A173" s="8" t="s">
        <v>110</v>
      </c>
      <c r="B173" s="9" t="s">
        <v>858</v>
      </c>
      <c r="C173" s="8" t="s">
        <v>875</v>
      </c>
      <c r="D173" s="9" t="s">
        <v>219</v>
      </c>
      <c r="E173" s="9" t="s">
        <v>220</v>
      </c>
      <c r="F173" s="8" t="s">
        <v>859</v>
      </c>
      <c r="G173" s="8" t="s">
        <v>860</v>
      </c>
      <c r="H173" s="9" t="s">
        <v>861</v>
      </c>
      <c r="I173" s="8" t="s">
        <v>891</v>
      </c>
      <c r="J173" s="8" t="s">
        <v>38</v>
      </c>
      <c r="K173" s="9" t="s">
        <v>892</v>
      </c>
      <c r="L173" s="8" t="s">
        <v>893</v>
      </c>
      <c r="M173" s="9" t="s">
        <v>894</v>
      </c>
      <c r="N173" s="8" t="s">
        <v>895</v>
      </c>
      <c r="O173" s="9" t="s">
        <v>896</v>
      </c>
      <c r="P173" s="8" t="s">
        <v>897</v>
      </c>
      <c r="Q173" s="10">
        <v>2.020763640109E12</v>
      </c>
      <c r="R173" s="10">
        <v>2.0211763640029E13</v>
      </c>
      <c r="S173" s="8" t="s">
        <v>898</v>
      </c>
      <c r="T173" s="9" t="s">
        <v>899</v>
      </c>
      <c r="U173" s="9" t="s">
        <v>900</v>
      </c>
      <c r="V173" s="8" t="s">
        <v>62</v>
      </c>
      <c r="W173" s="9" t="s">
        <v>903</v>
      </c>
      <c r="X173" s="8">
        <v>11101.0</v>
      </c>
      <c r="Y173" s="9" t="s">
        <v>49</v>
      </c>
      <c r="Z173" s="11" t="s">
        <v>904</v>
      </c>
      <c r="AA173" s="12">
        <v>1.8E8</v>
      </c>
      <c r="AB173" s="9" t="s">
        <v>874</v>
      </c>
      <c r="AC173" s="9" t="s">
        <v>107</v>
      </c>
    </row>
    <row r="174" ht="14.25" customHeight="1">
      <c r="A174" s="8" t="s">
        <v>110</v>
      </c>
      <c r="B174" s="9" t="s">
        <v>858</v>
      </c>
      <c r="C174" s="8" t="s">
        <v>875</v>
      </c>
      <c r="D174" s="9" t="s">
        <v>219</v>
      </c>
      <c r="E174" s="9" t="s">
        <v>220</v>
      </c>
      <c r="F174" s="8" t="s">
        <v>859</v>
      </c>
      <c r="G174" s="8" t="s">
        <v>860</v>
      </c>
      <c r="H174" s="9" t="s">
        <v>861</v>
      </c>
      <c r="I174" s="8" t="s">
        <v>891</v>
      </c>
      <c r="J174" s="8" t="s">
        <v>38</v>
      </c>
      <c r="K174" s="9" t="s">
        <v>892</v>
      </c>
      <c r="L174" s="8" t="s">
        <v>893</v>
      </c>
      <c r="M174" s="9" t="s">
        <v>894</v>
      </c>
      <c r="N174" s="8" t="s">
        <v>895</v>
      </c>
      <c r="O174" s="9" t="s">
        <v>896</v>
      </c>
      <c r="P174" s="8" t="s">
        <v>897</v>
      </c>
      <c r="Q174" s="10">
        <v>2.020763640109E12</v>
      </c>
      <c r="R174" s="10">
        <v>2.0211763640029E13</v>
      </c>
      <c r="S174" s="8" t="s">
        <v>898</v>
      </c>
      <c r="T174" s="9" t="s">
        <v>899</v>
      </c>
      <c r="U174" s="9" t="s">
        <v>900</v>
      </c>
      <c r="V174" s="8" t="s">
        <v>65</v>
      </c>
      <c r="W174" s="9" t="s">
        <v>905</v>
      </c>
      <c r="X174" s="8">
        <v>11101.0</v>
      </c>
      <c r="Y174" s="9" t="s">
        <v>49</v>
      </c>
      <c r="Z174" s="11" t="s">
        <v>906</v>
      </c>
      <c r="AA174" s="12">
        <v>8.281600085E7</v>
      </c>
      <c r="AB174" s="9" t="s">
        <v>874</v>
      </c>
      <c r="AC174" s="9" t="s">
        <v>107</v>
      </c>
    </row>
    <row r="175" ht="14.25" customHeight="1">
      <c r="A175" s="8" t="s">
        <v>110</v>
      </c>
      <c r="B175" s="9" t="s">
        <v>858</v>
      </c>
      <c r="C175" s="8" t="s">
        <v>875</v>
      </c>
      <c r="D175" s="9" t="s">
        <v>219</v>
      </c>
      <c r="E175" s="9" t="s">
        <v>220</v>
      </c>
      <c r="F175" s="8" t="s">
        <v>859</v>
      </c>
      <c r="G175" s="8" t="s">
        <v>860</v>
      </c>
      <c r="H175" s="9" t="s">
        <v>861</v>
      </c>
      <c r="I175" s="8" t="s">
        <v>891</v>
      </c>
      <c r="J175" s="8" t="s">
        <v>38</v>
      </c>
      <c r="K175" s="9" t="s">
        <v>892</v>
      </c>
      <c r="L175" s="8" t="s">
        <v>893</v>
      </c>
      <c r="M175" s="9" t="s">
        <v>894</v>
      </c>
      <c r="N175" s="8" t="s">
        <v>895</v>
      </c>
      <c r="O175" s="9" t="s">
        <v>896</v>
      </c>
      <c r="P175" s="8" t="s">
        <v>897</v>
      </c>
      <c r="Q175" s="10">
        <v>2.020763640109E12</v>
      </c>
      <c r="R175" s="10">
        <v>2.0211763640029E13</v>
      </c>
      <c r="S175" s="8" t="s">
        <v>898</v>
      </c>
      <c r="T175" s="9" t="s">
        <v>899</v>
      </c>
      <c r="U175" s="9" t="s">
        <v>900</v>
      </c>
      <c r="V175" s="8" t="s">
        <v>70</v>
      </c>
      <c r="W175" s="9" t="s">
        <v>907</v>
      </c>
      <c r="X175" s="8">
        <v>11101.0</v>
      </c>
      <c r="Y175" s="9" t="s">
        <v>49</v>
      </c>
      <c r="Z175" s="11" t="s">
        <v>908</v>
      </c>
      <c r="AA175" s="12">
        <v>9.0E7</v>
      </c>
      <c r="AB175" s="9" t="s">
        <v>874</v>
      </c>
      <c r="AC175" s="9" t="s">
        <v>107</v>
      </c>
    </row>
    <row r="176" ht="14.25" customHeight="1">
      <c r="A176" s="8" t="s">
        <v>110</v>
      </c>
      <c r="B176" s="9" t="s">
        <v>858</v>
      </c>
      <c r="C176" s="8" t="s">
        <v>875</v>
      </c>
      <c r="D176" s="9" t="s">
        <v>219</v>
      </c>
      <c r="E176" s="9" t="s">
        <v>220</v>
      </c>
      <c r="F176" s="8" t="s">
        <v>859</v>
      </c>
      <c r="G176" s="8" t="s">
        <v>860</v>
      </c>
      <c r="H176" s="9" t="s">
        <v>861</v>
      </c>
      <c r="I176" s="8" t="s">
        <v>909</v>
      </c>
      <c r="J176" s="8" t="s">
        <v>119</v>
      </c>
      <c r="K176" s="9" t="s">
        <v>910</v>
      </c>
      <c r="L176" s="8" t="s">
        <v>911</v>
      </c>
      <c r="M176" s="9" t="s">
        <v>912</v>
      </c>
      <c r="N176" s="8" t="s">
        <v>913</v>
      </c>
      <c r="O176" s="9" t="s">
        <v>914</v>
      </c>
      <c r="P176" s="8" t="s">
        <v>854</v>
      </c>
      <c r="Q176" s="10">
        <v>2.020763640111E12</v>
      </c>
      <c r="R176" s="10">
        <v>2.021176364003E13</v>
      </c>
      <c r="S176" s="8" t="s">
        <v>915</v>
      </c>
      <c r="T176" s="9" t="s">
        <v>916</v>
      </c>
      <c r="U176" s="9" t="s">
        <v>917</v>
      </c>
      <c r="V176" s="8" t="s">
        <v>47</v>
      </c>
      <c r="W176" s="9" t="s">
        <v>918</v>
      </c>
      <c r="X176" s="8">
        <v>11101.0</v>
      </c>
      <c r="Y176" s="9" t="s">
        <v>49</v>
      </c>
      <c r="Z176" s="11" t="s">
        <v>919</v>
      </c>
      <c r="AA176" s="13" t="str">
        <f>130000000-42100000</f>
        <v> $  87,900,000 </v>
      </c>
      <c r="AB176" s="9" t="s">
        <v>874</v>
      </c>
      <c r="AC176" s="9" t="s">
        <v>107</v>
      </c>
    </row>
    <row r="177" ht="14.25" customHeight="1">
      <c r="A177" s="8" t="s">
        <v>110</v>
      </c>
      <c r="B177" s="9" t="s">
        <v>858</v>
      </c>
      <c r="C177" s="8" t="s">
        <v>875</v>
      </c>
      <c r="D177" s="9" t="s">
        <v>219</v>
      </c>
      <c r="E177" s="9" t="s">
        <v>220</v>
      </c>
      <c r="F177" s="8" t="s">
        <v>859</v>
      </c>
      <c r="G177" s="8" t="s">
        <v>860</v>
      </c>
      <c r="H177" s="9" t="s">
        <v>861</v>
      </c>
      <c r="I177" s="8" t="s">
        <v>909</v>
      </c>
      <c r="J177" s="8" t="s">
        <v>119</v>
      </c>
      <c r="K177" s="9" t="s">
        <v>910</v>
      </c>
      <c r="L177" s="8" t="s">
        <v>911</v>
      </c>
      <c r="M177" s="9" t="s">
        <v>912</v>
      </c>
      <c r="N177" s="8" t="s">
        <v>913</v>
      </c>
      <c r="O177" s="9" t="s">
        <v>914</v>
      </c>
      <c r="P177" s="8" t="s">
        <v>854</v>
      </c>
      <c r="Q177" s="10">
        <v>2.020763640111E12</v>
      </c>
      <c r="R177" s="10">
        <v>2.021176364003E13</v>
      </c>
      <c r="S177" s="8" t="s">
        <v>915</v>
      </c>
      <c r="T177" s="9" t="s">
        <v>916</v>
      </c>
      <c r="U177" s="9" t="s">
        <v>917</v>
      </c>
      <c r="V177" s="8" t="s">
        <v>62</v>
      </c>
      <c r="W177" s="9" t="s">
        <v>920</v>
      </c>
      <c r="X177" s="8">
        <v>11101.0</v>
      </c>
      <c r="Y177" s="9" t="s">
        <v>49</v>
      </c>
      <c r="Z177" s="11" t="s">
        <v>921</v>
      </c>
      <c r="AA177" s="12">
        <v>1.2E8</v>
      </c>
      <c r="AB177" s="9" t="s">
        <v>874</v>
      </c>
      <c r="AC177" s="9" t="s">
        <v>107</v>
      </c>
    </row>
    <row r="178" ht="14.25" customHeight="1">
      <c r="A178" s="8" t="s">
        <v>110</v>
      </c>
      <c r="B178" s="9" t="s">
        <v>858</v>
      </c>
      <c r="C178" s="8" t="s">
        <v>875</v>
      </c>
      <c r="D178" s="9" t="s">
        <v>219</v>
      </c>
      <c r="E178" s="9" t="s">
        <v>220</v>
      </c>
      <c r="F178" s="8" t="s">
        <v>859</v>
      </c>
      <c r="G178" s="8" t="s">
        <v>860</v>
      </c>
      <c r="H178" s="9" t="s">
        <v>861</v>
      </c>
      <c r="I178" s="8" t="s">
        <v>909</v>
      </c>
      <c r="J178" s="8" t="s">
        <v>119</v>
      </c>
      <c r="K178" s="9" t="s">
        <v>910</v>
      </c>
      <c r="L178" s="8" t="s">
        <v>911</v>
      </c>
      <c r="M178" s="9" t="s">
        <v>912</v>
      </c>
      <c r="N178" s="8" t="s">
        <v>913</v>
      </c>
      <c r="O178" s="9" t="s">
        <v>914</v>
      </c>
      <c r="P178" s="8" t="s">
        <v>854</v>
      </c>
      <c r="Q178" s="10">
        <v>2.020763640111E12</v>
      </c>
      <c r="R178" s="10">
        <v>2.021176364003E13</v>
      </c>
      <c r="S178" s="8" t="s">
        <v>915</v>
      </c>
      <c r="T178" s="9" t="s">
        <v>916</v>
      </c>
      <c r="U178" s="9" t="s">
        <v>917</v>
      </c>
      <c r="V178" s="8" t="s">
        <v>65</v>
      </c>
      <c r="W178" s="9" t="s">
        <v>922</v>
      </c>
      <c r="X178" s="8">
        <v>11101.0</v>
      </c>
      <c r="Y178" s="9" t="s">
        <v>49</v>
      </c>
      <c r="Z178" s="11" t="s">
        <v>923</v>
      </c>
      <c r="AA178" s="13" t="str">
        <f>110000000+22100000</f>
        <v> $  132,100,000 </v>
      </c>
      <c r="AB178" s="9" t="s">
        <v>874</v>
      </c>
      <c r="AC178" s="9" t="s">
        <v>107</v>
      </c>
    </row>
    <row r="179" ht="14.25" customHeight="1">
      <c r="A179" s="8" t="s">
        <v>110</v>
      </c>
      <c r="B179" s="9" t="s">
        <v>858</v>
      </c>
      <c r="C179" s="8" t="s">
        <v>875</v>
      </c>
      <c r="D179" s="9" t="s">
        <v>219</v>
      </c>
      <c r="E179" s="9" t="s">
        <v>220</v>
      </c>
      <c r="F179" s="8" t="s">
        <v>859</v>
      </c>
      <c r="G179" s="8" t="s">
        <v>860</v>
      </c>
      <c r="H179" s="9" t="s">
        <v>861</v>
      </c>
      <c r="I179" s="8" t="s">
        <v>909</v>
      </c>
      <c r="J179" s="8" t="s">
        <v>119</v>
      </c>
      <c r="K179" s="9" t="s">
        <v>910</v>
      </c>
      <c r="L179" s="8" t="s">
        <v>911</v>
      </c>
      <c r="M179" s="9" t="s">
        <v>912</v>
      </c>
      <c r="N179" s="8" t="s">
        <v>913</v>
      </c>
      <c r="O179" s="9" t="s">
        <v>914</v>
      </c>
      <c r="P179" s="8" t="s">
        <v>854</v>
      </c>
      <c r="Q179" s="10">
        <v>2.020763640111E12</v>
      </c>
      <c r="R179" s="10">
        <v>2.021176364003E13</v>
      </c>
      <c r="S179" s="8" t="s">
        <v>915</v>
      </c>
      <c r="T179" s="9" t="s">
        <v>916</v>
      </c>
      <c r="U179" s="9" t="s">
        <v>917</v>
      </c>
      <c r="V179" s="8" t="s">
        <v>70</v>
      </c>
      <c r="W179" s="9" t="s">
        <v>924</v>
      </c>
      <c r="X179" s="8">
        <v>11101.0</v>
      </c>
      <c r="Y179" s="9" t="s">
        <v>49</v>
      </c>
      <c r="Z179" s="11" t="s">
        <v>925</v>
      </c>
      <c r="AA179" s="12">
        <v>1.0E8</v>
      </c>
      <c r="AB179" s="9" t="s">
        <v>874</v>
      </c>
      <c r="AC179" s="9" t="s">
        <v>107</v>
      </c>
    </row>
    <row r="180" ht="14.25" customHeight="1">
      <c r="A180" s="8" t="s">
        <v>110</v>
      </c>
      <c r="B180" s="9" t="s">
        <v>858</v>
      </c>
      <c r="C180" s="8" t="s">
        <v>875</v>
      </c>
      <c r="D180" s="9" t="s">
        <v>219</v>
      </c>
      <c r="E180" s="9" t="s">
        <v>220</v>
      </c>
      <c r="F180" s="8" t="s">
        <v>859</v>
      </c>
      <c r="G180" s="8" t="s">
        <v>860</v>
      </c>
      <c r="H180" s="9" t="s">
        <v>861</v>
      </c>
      <c r="I180" s="8" t="s">
        <v>891</v>
      </c>
      <c r="J180" s="8" t="s">
        <v>38</v>
      </c>
      <c r="K180" s="9" t="s">
        <v>892</v>
      </c>
      <c r="L180" s="8" t="s">
        <v>926</v>
      </c>
      <c r="M180" s="9" t="s">
        <v>927</v>
      </c>
      <c r="N180" s="8" t="s">
        <v>928</v>
      </c>
      <c r="O180" s="9" t="s">
        <v>929</v>
      </c>
      <c r="P180" s="8" t="s">
        <v>930</v>
      </c>
      <c r="Q180" s="10">
        <v>2.020763640102E12</v>
      </c>
      <c r="R180" s="10">
        <v>2.0211763640031E13</v>
      </c>
      <c r="S180" s="8" t="s">
        <v>931</v>
      </c>
      <c r="T180" s="9" t="s">
        <v>932</v>
      </c>
      <c r="U180" s="9" t="s">
        <v>933</v>
      </c>
      <c r="V180" s="8" t="s">
        <v>47</v>
      </c>
      <c r="W180" s="9" t="s">
        <v>934</v>
      </c>
      <c r="X180" s="8">
        <v>11101.0</v>
      </c>
      <c r="Y180" s="9" t="s">
        <v>49</v>
      </c>
      <c r="Z180" s="11" t="s">
        <v>935</v>
      </c>
      <c r="AA180" s="12">
        <v>3.31E8</v>
      </c>
      <c r="AB180" s="9" t="s">
        <v>874</v>
      </c>
      <c r="AC180" s="9" t="s">
        <v>107</v>
      </c>
    </row>
    <row r="181" ht="14.25" customHeight="1">
      <c r="A181" s="8" t="s">
        <v>110</v>
      </c>
      <c r="B181" s="9" t="s">
        <v>858</v>
      </c>
      <c r="C181" s="8" t="s">
        <v>875</v>
      </c>
      <c r="D181" s="9" t="s">
        <v>219</v>
      </c>
      <c r="E181" s="9" t="s">
        <v>220</v>
      </c>
      <c r="F181" s="8" t="s">
        <v>859</v>
      </c>
      <c r="G181" s="8" t="s">
        <v>860</v>
      </c>
      <c r="H181" s="9" t="s">
        <v>861</v>
      </c>
      <c r="I181" s="8" t="s">
        <v>891</v>
      </c>
      <c r="J181" s="8" t="s">
        <v>38</v>
      </c>
      <c r="K181" s="9" t="s">
        <v>892</v>
      </c>
      <c r="L181" s="8" t="s">
        <v>926</v>
      </c>
      <c r="M181" s="9" t="s">
        <v>927</v>
      </c>
      <c r="N181" s="8" t="s">
        <v>928</v>
      </c>
      <c r="O181" s="9" t="s">
        <v>929</v>
      </c>
      <c r="P181" s="8" t="s">
        <v>930</v>
      </c>
      <c r="Q181" s="10">
        <v>2.020763640102E12</v>
      </c>
      <c r="R181" s="10">
        <v>2.0211763640031E13</v>
      </c>
      <c r="S181" s="8" t="s">
        <v>931</v>
      </c>
      <c r="T181" s="9" t="s">
        <v>932</v>
      </c>
      <c r="U181" s="9" t="s">
        <v>933</v>
      </c>
      <c r="V181" s="8" t="s">
        <v>62</v>
      </c>
      <c r="W181" s="9" t="s">
        <v>936</v>
      </c>
      <c r="X181" s="8">
        <v>11101.0</v>
      </c>
      <c r="Y181" s="9" t="s">
        <v>49</v>
      </c>
      <c r="Z181" s="11" t="s">
        <v>937</v>
      </c>
      <c r="AA181" s="12">
        <v>5.9E7</v>
      </c>
      <c r="AB181" s="9" t="s">
        <v>874</v>
      </c>
      <c r="AC181" s="9" t="s">
        <v>107</v>
      </c>
    </row>
    <row r="182" ht="14.25" customHeight="1">
      <c r="A182" s="8" t="s">
        <v>110</v>
      </c>
      <c r="B182" s="9" t="s">
        <v>858</v>
      </c>
      <c r="C182" s="8" t="s">
        <v>875</v>
      </c>
      <c r="D182" s="9" t="s">
        <v>219</v>
      </c>
      <c r="E182" s="9" t="s">
        <v>220</v>
      </c>
      <c r="F182" s="8" t="s">
        <v>859</v>
      </c>
      <c r="G182" s="8" t="s">
        <v>860</v>
      </c>
      <c r="H182" s="9" t="s">
        <v>861</v>
      </c>
      <c r="I182" s="8" t="s">
        <v>891</v>
      </c>
      <c r="J182" s="8" t="s">
        <v>38</v>
      </c>
      <c r="K182" s="9" t="s">
        <v>892</v>
      </c>
      <c r="L182" s="8" t="s">
        <v>926</v>
      </c>
      <c r="M182" s="9" t="s">
        <v>927</v>
      </c>
      <c r="N182" s="8" t="s">
        <v>928</v>
      </c>
      <c r="O182" s="9" t="s">
        <v>929</v>
      </c>
      <c r="P182" s="8" t="s">
        <v>930</v>
      </c>
      <c r="Q182" s="10">
        <v>2.020763640102E12</v>
      </c>
      <c r="R182" s="10">
        <v>2.0211763640031E13</v>
      </c>
      <c r="S182" s="8" t="s">
        <v>931</v>
      </c>
      <c r="T182" s="9" t="s">
        <v>932</v>
      </c>
      <c r="U182" s="9" t="s">
        <v>933</v>
      </c>
      <c r="V182" s="8" t="s">
        <v>65</v>
      </c>
      <c r="W182" s="9" t="s">
        <v>938</v>
      </c>
      <c r="X182" s="8">
        <v>11101.0</v>
      </c>
      <c r="Y182" s="9" t="s">
        <v>49</v>
      </c>
      <c r="Z182" s="11" t="s">
        <v>939</v>
      </c>
      <c r="AA182" s="12">
        <v>0.0</v>
      </c>
      <c r="AB182" s="9" t="s">
        <v>874</v>
      </c>
      <c r="AC182" s="9" t="s">
        <v>107</v>
      </c>
    </row>
    <row r="183" ht="14.25" customHeight="1">
      <c r="A183" s="8" t="s">
        <v>940</v>
      </c>
      <c r="B183" s="9" t="s">
        <v>941</v>
      </c>
      <c r="C183" s="8" t="s">
        <v>942</v>
      </c>
      <c r="D183" s="9" t="s">
        <v>943</v>
      </c>
      <c r="E183" s="9" t="s">
        <v>157</v>
      </c>
      <c r="F183" s="8" t="s">
        <v>944</v>
      </c>
      <c r="G183" s="8" t="s">
        <v>945</v>
      </c>
      <c r="H183" s="9" t="s">
        <v>946</v>
      </c>
      <c r="I183" s="8" t="s">
        <v>947</v>
      </c>
      <c r="J183" s="8" t="s">
        <v>38</v>
      </c>
      <c r="K183" s="9" t="s">
        <v>948</v>
      </c>
      <c r="L183" s="8" t="s">
        <v>949</v>
      </c>
      <c r="M183" s="9" t="s">
        <v>950</v>
      </c>
      <c r="N183" s="8" t="s">
        <v>951</v>
      </c>
      <c r="O183" s="9" t="s">
        <v>952</v>
      </c>
      <c r="P183" s="8" t="s">
        <v>953</v>
      </c>
      <c r="Q183" s="10">
        <v>2.020763640129E12</v>
      </c>
      <c r="R183" s="10">
        <v>2.0211763640032E13</v>
      </c>
      <c r="S183" s="8" t="s">
        <v>954</v>
      </c>
      <c r="T183" s="9" t="s">
        <v>955</v>
      </c>
      <c r="U183" s="9" t="s">
        <v>956</v>
      </c>
      <c r="V183" s="8" t="s">
        <v>47</v>
      </c>
      <c r="W183" s="9" t="s">
        <v>957</v>
      </c>
      <c r="X183" s="8">
        <v>12228.0</v>
      </c>
      <c r="Y183" s="9" t="s">
        <v>958</v>
      </c>
      <c r="Z183" s="11" t="s">
        <v>959</v>
      </c>
      <c r="AA183" s="12">
        <v>7.0E7</v>
      </c>
      <c r="AB183" s="9" t="s">
        <v>960</v>
      </c>
      <c r="AC183" s="9" t="s">
        <v>51</v>
      </c>
    </row>
    <row r="184" ht="14.25" customHeight="1">
      <c r="A184" s="8" t="s">
        <v>940</v>
      </c>
      <c r="B184" s="9" t="s">
        <v>941</v>
      </c>
      <c r="C184" s="8" t="s">
        <v>942</v>
      </c>
      <c r="D184" s="9" t="s">
        <v>943</v>
      </c>
      <c r="E184" s="9" t="s">
        <v>157</v>
      </c>
      <c r="F184" s="8" t="s">
        <v>944</v>
      </c>
      <c r="G184" s="8" t="s">
        <v>945</v>
      </c>
      <c r="H184" s="9" t="s">
        <v>946</v>
      </c>
      <c r="I184" s="8" t="s">
        <v>947</v>
      </c>
      <c r="J184" s="8" t="s">
        <v>38</v>
      </c>
      <c r="K184" s="9" t="s">
        <v>948</v>
      </c>
      <c r="L184" s="8" t="s">
        <v>949</v>
      </c>
      <c r="M184" s="9" t="s">
        <v>950</v>
      </c>
      <c r="N184" s="8" t="s">
        <v>951</v>
      </c>
      <c r="O184" s="9" t="s">
        <v>952</v>
      </c>
      <c r="P184" s="8" t="s">
        <v>953</v>
      </c>
      <c r="Q184" s="10">
        <v>2.020763640129E12</v>
      </c>
      <c r="R184" s="10">
        <v>2.0211763640032E13</v>
      </c>
      <c r="S184" s="8" t="s">
        <v>954</v>
      </c>
      <c r="T184" s="9" t="s">
        <v>955</v>
      </c>
      <c r="U184" s="9" t="s">
        <v>956</v>
      </c>
      <c r="V184" s="8" t="s">
        <v>47</v>
      </c>
      <c r="W184" s="9" t="s">
        <v>957</v>
      </c>
      <c r="X184" s="8">
        <v>22143.0</v>
      </c>
      <c r="Y184" s="9" t="s">
        <v>961</v>
      </c>
      <c r="Z184" s="11" t="s">
        <v>962</v>
      </c>
      <c r="AA184" s="12">
        <v>8.251823769E7</v>
      </c>
      <c r="AB184" s="9" t="s">
        <v>960</v>
      </c>
      <c r="AC184" s="9" t="s">
        <v>51</v>
      </c>
    </row>
    <row r="185" ht="14.25" customHeight="1">
      <c r="A185" s="8" t="s">
        <v>940</v>
      </c>
      <c r="B185" s="9" t="s">
        <v>941</v>
      </c>
      <c r="C185" s="8" t="s">
        <v>942</v>
      </c>
      <c r="D185" s="9" t="s">
        <v>943</v>
      </c>
      <c r="E185" s="9" t="s">
        <v>157</v>
      </c>
      <c r="F185" s="8" t="s">
        <v>944</v>
      </c>
      <c r="G185" s="8" t="s">
        <v>945</v>
      </c>
      <c r="H185" s="9" t="s">
        <v>946</v>
      </c>
      <c r="I185" s="8" t="s">
        <v>963</v>
      </c>
      <c r="J185" s="8" t="s">
        <v>94</v>
      </c>
      <c r="K185" s="9" t="s">
        <v>964</v>
      </c>
      <c r="L185" s="8" t="s">
        <v>949</v>
      </c>
      <c r="M185" s="9" t="s">
        <v>950</v>
      </c>
      <c r="N185" s="8" t="s">
        <v>965</v>
      </c>
      <c r="O185" s="9" t="s">
        <v>966</v>
      </c>
      <c r="P185" s="8" t="s">
        <v>119</v>
      </c>
      <c r="Q185" s="10">
        <v>2.020763640129E12</v>
      </c>
      <c r="R185" s="10">
        <v>2.0211763640032E13</v>
      </c>
      <c r="S185" s="8" t="s">
        <v>954</v>
      </c>
      <c r="T185" s="9" t="s">
        <v>955</v>
      </c>
      <c r="U185" s="9" t="s">
        <v>956</v>
      </c>
      <c r="V185" s="8" t="s">
        <v>62</v>
      </c>
      <c r="W185" s="9" t="s">
        <v>967</v>
      </c>
      <c r="X185" s="8">
        <v>11101.0</v>
      </c>
      <c r="Y185" s="9" t="s">
        <v>49</v>
      </c>
      <c r="Z185" s="11" t="s">
        <v>968</v>
      </c>
      <c r="AA185" s="12">
        <v>3.74014731E8</v>
      </c>
      <c r="AB185" s="9" t="s">
        <v>960</v>
      </c>
      <c r="AC185" s="9" t="s">
        <v>51</v>
      </c>
    </row>
    <row r="186" ht="14.25" customHeight="1">
      <c r="A186" s="8" t="s">
        <v>940</v>
      </c>
      <c r="B186" s="9" t="s">
        <v>941</v>
      </c>
      <c r="C186" s="8" t="s">
        <v>942</v>
      </c>
      <c r="D186" s="9" t="s">
        <v>943</v>
      </c>
      <c r="E186" s="9" t="s">
        <v>157</v>
      </c>
      <c r="F186" s="8" t="s">
        <v>944</v>
      </c>
      <c r="G186" s="8" t="s">
        <v>945</v>
      </c>
      <c r="H186" s="9" t="s">
        <v>946</v>
      </c>
      <c r="I186" s="8" t="s">
        <v>963</v>
      </c>
      <c r="J186" s="8" t="s">
        <v>94</v>
      </c>
      <c r="K186" s="9" t="s">
        <v>964</v>
      </c>
      <c r="L186" s="8" t="s">
        <v>949</v>
      </c>
      <c r="M186" s="9" t="s">
        <v>950</v>
      </c>
      <c r="N186" s="8" t="s">
        <v>965</v>
      </c>
      <c r="O186" s="9" t="s">
        <v>966</v>
      </c>
      <c r="P186" s="8" t="s">
        <v>119</v>
      </c>
      <c r="Q186" s="10">
        <v>2.020763640129E12</v>
      </c>
      <c r="R186" s="10">
        <v>2.0211763640032E13</v>
      </c>
      <c r="S186" s="8" t="s">
        <v>954</v>
      </c>
      <c r="T186" s="9" t="s">
        <v>955</v>
      </c>
      <c r="U186" s="9" t="s">
        <v>956</v>
      </c>
      <c r="V186" s="8" t="s">
        <v>62</v>
      </c>
      <c r="W186" s="9" t="s">
        <v>967</v>
      </c>
      <c r="X186" s="8">
        <v>22143.0</v>
      </c>
      <c r="Y186" s="9" t="s">
        <v>961</v>
      </c>
      <c r="Z186" s="11" t="s">
        <v>969</v>
      </c>
      <c r="AA186" s="12">
        <v>1.3E8</v>
      </c>
      <c r="AB186" s="9" t="s">
        <v>960</v>
      </c>
      <c r="AC186" s="9" t="s">
        <v>51</v>
      </c>
    </row>
    <row r="187" ht="14.25" customHeight="1">
      <c r="A187" s="8" t="s">
        <v>940</v>
      </c>
      <c r="B187" s="9" t="s">
        <v>941</v>
      </c>
      <c r="C187" s="8" t="s">
        <v>942</v>
      </c>
      <c r="D187" s="9" t="s">
        <v>943</v>
      </c>
      <c r="E187" s="9" t="s">
        <v>157</v>
      </c>
      <c r="F187" s="8" t="s">
        <v>944</v>
      </c>
      <c r="G187" s="8" t="s">
        <v>945</v>
      </c>
      <c r="H187" s="9" t="s">
        <v>946</v>
      </c>
      <c r="I187" s="8" t="s">
        <v>970</v>
      </c>
      <c r="J187" s="8" t="s">
        <v>110</v>
      </c>
      <c r="K187" s="9" t="s">
        <v>971</v>
      </c>
      <c r="L187" s="8" t="s">
        <v>949</v>
      </c>
      <c r="M187" s="9" t="s">
        <v>950</v>
      </c>
      <c r="N187" s="8" t="s">
        <v>972</v>
      </c>
      <c r="O187" s="9" t="s">
        <v>973</v>
      </c>
      <c r="P187" s="8" t="s">
        <v>119</v>
      </c>
      <c r="Q187" s="10">
        <v>2.020763640129E12</v>
      </c>
      <c r="R187" s="10">
        <v>2.0211763640032E13</v>
      </c>
      <c r="S187" s="8" t="s">
        <v>954</v>
      </c>
      <c r="T187" s="9" t="s">
        <v>955</v>
      </c>
      <c r="U187" s="9" t="s">
        <v>956</v>
      </c>
      <c r="V187" s="8" t="s">
        <v>65</v>
      </c>
      <c r="W187" s="9" t="s">
        <v>974</v>
      </c>
      <c r="X187" s="8">
        <v>12143.0</v>
      </c>
      <c r="Y187" s="9" t="s">
        <v>67</v>
      </c>
      <c r="Z187" s="11" t="s">
        <v>975</v>
      </c>
      <c r="AA187" s="12">
        <v>1.3E8</v>
      </c>
      <c r="AB187" s="9" t="s">
        <v>960</v>
      </c>
      <c r="AC187" s="9" t="s">
        <v>51</v>
      </c>
    </row>
    <row r="188" ht="14.25" customHeight="1">
      <c r="A188" s="8" t="s">
        <v>940</v>
      </c>
      <c r="B188" s="9" t="s">
        <v>941</v>
      </c>
      <c r="C188" s="8" t="s">
        <v>942</v>
      </c>
      <c r="D188" s="9" t="s">
        <v>943</v>
      </c>
      <c r="E188" s="9" t="s">
        <v>157</v>
      </c>
      <c r="F188" s="8" t="s">
        <v>944</v>
      </c>
      <c r="G188" s="8" t="s">
        <v>945</v>
      </c>
      <c r="H188" s="9" t="s">
        <v>946</v>
      </c>
      <c r="I188" s="8" t="s">
        <v>970</v>
      </c>
      <c r="J188" s="8" t="s">
        <v>110</v>
      </c>
      <c r="K188" s="9" t="s">
        <v>971</v>
      </c>
      <c r="L188" s="8" t="s">
        <v>949</v>
      </c>
      <c r="M188" s="9" t="s">
        <v>950</v>
      </c>
      <c r="N188" s="8" t="s">
        <v>972</v>
      </c>
      <c r="O188" s="9" t="s">
        <v>973</v>
      </c>
      <c r="P188" s="8" t="s">
        <v>119</v>
      </c>
      <c r="Q188" s="10">
        <v>2.020763640129E12</v>
      </c>
      <c r="R188" s="10">
        <v>2.0211763640032E13</v>
      </c>
      <c r="S188" s="8" t="s">
        <v>954</v>
      </c>
      <c r="T188" s="9" t="s">
        <v>955</v>
      </c>
      <c r="U188" s="9" t="s">
        <v>956</v>
      </c>
      <c r="V188" s="8" t="s">
        <v>65</v>
      </c>
      <c r="W188" s="9" t="s">
        <v>974</v>
      </c>
      <c r="X188" s="8">
        <v>22143.0</v>
      </c>
      <c r="Y188" s="9" t="s">
        <v>961</v>
      </c>
      <c r="Z188" s="11" t="s">
        <v>976</v>
      </c>
      <c r="AA188" s="12">
        <v>1.12793352E8</v>
      </c>
      <c r="AB188" s="9" t="s">
        <v>960</v>
      </c>
      <c r="AC188" s="9" t="s">
        <v>51</v>
      </c>
    </row>
    <row r="189" ht="14.25" customHeight="1">
      <c r="A189" s="8" t="s">
        <v>940</v>
      </c>
      <c r="B189" s="9" t="s">
        <v>941</v>
      </c>
      <c r="C189" s="8" t="s">
        <v>942</v>
      </c>
      <c r="D189" s="9" t="s">
        <v>943</v>
      </c>
      <c r="E189" s="9" t="s">
        <v>157</v>
      </c>
      <c r="F189" s="8" t="s">
        <v>944</v>
      </c>
      <c r="G189" s="8" t="s">
        <v>945</v>
      </c>
      <c r="H189" s="9" t="s">
        <v>946</v>
      </c>
      <c r="I189" s="8" t="s">
        <v>963</v>
      </c>
      <c r="J189" s="8" t="s">
        <v>94</v>
      </c>
      <c r="K189" s="9" t="s">
        <v>964</v>
      </c>
      <c r="L189" s="8" t="s">
        <v>949</v>
      </c>
      <c r="M189" s="9" t="s">
        <v>950</v>
      </c>
      <c r="N189" s="8" t="s">
        <v>977</v>
      </c>
      <c r="O189" s="9" t="s">
        <v>978</v>
      </c>
      <c r="P189" s="8" t="s">
        <v>38</v>
      </c>
      <c r="Q189" s="10">
        <v>2.020763640129E12</v>
      </c>
      <c r="R189" s="10">
        <v>2.0211763640032E13</v>
      </c>
      <c r="S189" s="8" t="s">
        <v>954</v>
      </c>
      <c r="T189" s="9" t="s">
        <v>955</v>
      </c>
      <c r="U189" s="9" t="s">
        <v>956</v>
      </c>
      <c r="V189" s="8" t="s">
        <v>70</v>
      </c>
      <c r="W189" s="9" t="s">
        <v>979</v>
      </c>
      <c r="X189" s="8">
        <v>12143.0</v>
      </c>
      <c r="Y189" s="9" t="s">
        <v>67</v>
      </c>
      <c r="Z189" s="11" t="s">
        <v>980</v>
      </c>
      <c r="AA189" s="12">
        <v>2.9E8</v>
      </c>
      <c r="AB189" s="9" t="s">
        <v>960</v>
      </c>
      <c r="AC189" s="9" t="s">
        <v>51</v>
      </c>
    </row>
    <row r="190" ht="14.25" customHeight="1">
      <c r="A190" s="8" t="s">
        <v>940</v>
      </c>
      <c r="B190" s="9" t="s">
        <v>941</v>
      </c>
      <c r="C190" s="8" t="s">
        <v>942</v>
      </c>
      <c r="D190" s="9" t="s">
        <v>943</v>
      </c>
      <c r="E190" s="9" t="s">
        <v>157</v>
      </c>
      <c r="F190" s="8" t="s">
        <v>944</v>
      </c>
      <c r="G190" s="8" t="s">
        <v>945</v>
      </c>
      <c r="H190" s="9" t="s">
        <v>946</v>
      </c>
      <c r="I190" s="8" t="s">
        <v>981</v>
      </c>
      <c r="J190" s="8" t="s">
        <v>119</v>
      </c>
      <c r="K190" s="9" t="s">
        <v>982</v>
      </c>
      <c r="L190" s="8" t="s">
        <v>949</v>
      </c>
      <c r="M190" s="9" t="s">
        <v>950</v>
      </c>
      <c r="N190" s="8" t="s">
        <v>983</v>
      </c>
      <c r="O190" s="9" t="s">
        <v>984</v>
      </c>
      <c r="P190" s="8" t="s">
        <v>38</v>
      </c>
      <c r="Q190" s="10">
        <v>2.020763640128E12</v>
      </c>
      <c r="R190" s="10">
        <v>2.0211763640033E13</v>
      </c>
      <c r="S190" s="8" t="s">
        <v>985</v>
      </c>
      <c r="T190" s="9" t="s">
        <v>986</v>
      </c>
      <c r="U190" s="9" t="s">
        <v>987</v>
      </c>
      <c r="V190" s="8" t="s">
        <v>47</v>
      </c>
      <c r="W190" s="9" t="s">
        <v>988</v>
      </c>
      <c r="X190" s="8">
        <v>12142.0</v>
      </c>
      <c r="Y190" s="9" t="s">
        <v>989</v>
      </c>
      <c r="Z190" s="11" t="s">
        <v>990</v>
      </c>
      <c r="AA190" s="12">
        <v>2.3105104E7</v>
      </c>
      <c r="AB190" s="9" t="s">
        <v>960</v>
      </c>
      <c r="AC190" s="9" t="s">
        <v>51</v>
      </c>
    </row>
    <row r="191" ht="14.25" customHeight="1">
      <c r="A191" s="8" t="s">
        <v>940</v>
      </c>
      <c r="B191" s="9" t="s">
        <v>941</v>
      </c>
      <c r="C191" s="8" t="s">
        <v>942</v>
      </c>
      <c r="D191" s="9" t="s">
        <v>943</v>
      </c>
      <c r="E191" s="9" t="s">
        <v>157</v>
      </c>
      <c r="F191" s="8" t="s">
        <v>944</v>
      </c>
      <c r="G191" s="8" t="s">
        <v>945</v>
      </c>
      <c r="H191" s="9" t="s">
        <v>946</v>
      </c>
      <c r="I191" s="8" t="s">
        <v>981</v>
      </c>
      <c r="J191" s="8" t="s">
        <v>119</v>
      </c>
      <c r="K191" s="9" t="s">
        <v>982</v>
      </c>
      <c r="L191" s="8" t="s">
        <v>949</v>
      </c>
      <c r="M191" s="9" t="s">
        <v>950</v>
      </c>
      <c r="N191" s="8" t="s">
        <v>983</v>
      </c>
      <c r="O191" s="9" t="s">
        <v>984</v>
      </c>
      <c r="P191" s="8" t="s">
        <v>38</v>
      </c>
      <c r="Q191" s="10">
        <v>2.020763640128E12</v>
      </c>
      <c r="R191" s="10">
        <v>2.0211763640033E13</v>
      </c>
      <c r="S191" s="8" t="s">
        <v>985</v>
      </c>
      <c r="T191" s="9" t="s">
        <v>986</v>
      </c>
      <c r="U191" s="9" t="s">
        <v>987</v>
      </c>
      <c r="V191" s="8" t="s">
        <v>47</v>
      </c>
      <c r="W191" s="9" t="s">
        <v>988</v>
      </c>
      <c r="X191" s="8">
        <v>12228.0</v>
      </c>
      <c r="Y191" s="9" t="s">
        <v>958</v>
      </c>
      <c r="Z191" s="11" t="s">
        <v>991</v>
      </c>
      <c r="AA191" s="12">
        <v>5.905E7</v>
      </c>
      <c r="AB191" s="9" t="s">
        <v>960</v>
      </c>
      <c r="AC191" s="9" t="s">
        <v>51</v>
      </c>
    </row>
    <row r="192" ht="14.25" customHeight="1">
      <c r="A192" s="8" t="s">
        <v>940</v>
      </c>
      <c r="B192" s="9" t="s">
        <v>941</v>
      </c>
      <c r="C192" s="8" t="s">
        <v>942</v>
      </c>
      <c r="D192" s="9" t="s">
        <v>943</v>
      </c>
      <c r="E192" s="9" t="s">
        <v>157</v>
      </c>
      <c r="F192" s="8" t="s">
        <v>944</v>
      </c>
      <c r="G192" s="8" t="s">
        <v>945</v>
      </c>
      <c r="H192" s="9" t="s">
        <v>946</v>
      </c>
      <c r="I192" s="8" t="s">
        <v>981</v>
      </c>
      <c r="J192" s="8" t="s">
        <v>119</v>
      </c>
      <c r="K192" s="9" t="s">
        <v>982</v>
      </c>
      <c r="L192" s="8" t="s">
        <v>949</v>
      </c>
      <c r="M192" s="9" t="s">
        <v>950</v>
      </c>
      <c r="N192" s="8" t="s">
        <v>983</v>
      </c>
      <c r="O192" s="9" t="s">
        <v>984</v>
      </c>
      <c r="P192" s="8" t="s">
        <v>38</v>
      </c>
      <c r="Q192" s="10">
        <v>2.020763640128E12</v>
      </c>
      <c r="R192" s="10">
        <v>2.0211763640033E13</v>
      </c>
      <c r="S192" s="8" t="s">
        <v>985</v>
      </c>
      <c r="T192" s="9" t="s">
        <v>986</v>
      </c>
      <c r="U192" s="9" t="s">
        <v>987</v>
      </c>
      <c r="V192" s="8" t="s">
        <v>47</v>
      </c>
      <c r="W192" s="9" t="s">
        <v>988</v>
      </c>
      <c r="X192" s="8">
        <v>22142.0</v>
      </c>
      <c r="Y192" s="9" t="s">
        <v>992</v>
      </c>
      <c r="Z192" s="11" t="s">
        <v>993</v>
      </c>
      <c r="AA192" s="12">
        <v>2.5E7</v>
      </c>
      <c r="AB192" s="9" t="s">
        <v>960</v>
      </c>
      <c r="AC192" s="9" t="s">
        <v>51</v>
      </c>
    </row>
    <row r="193" ht="14.25" customHeight="1">
      <c r="A193" s="8" t="s">
        <v>940</v>
      </c>
      <c r="B193" s="9" t="s">
        <v>941</v>
      </c>
      <c r="C193" s="8" t="s">
        <v>942</v>
      </c>
      <c r="D193" s="9" t="s">
        <v>943</v>
      </c>
      <c r="E193" s="9" t="s">
        <v>157</v>
      </c>
      <c r="F193" s="8" t="s">
        <v>944</v>
      </c>
      <c r="G193" s="8" t="s">
        <v>945</v>
      </c>
      <c r="H193" s="9" t="s">
        <v>946</v>
      </c>
      <c r="I193" s="8" t="s">
        <v>981</v>
      </c>
      <c r="J193" s="8" t="s">
        <v>119</v>
      </c>
      <c r="K193" s="9" t="s">
        <v>982</v>
      </c>
      <c r="L193" s="8" t="s">
        <v>949</v>
      </c>
      <c r="M193" s="9" t="s">
        <v>950</v>
      </c>
      <c r="N193" s="8" t="s">
        <v>994</v>
      </c>
      <c r="O193" s="9" t="s">
        <v>995</v>
      </c>
      <c r="P193" s="8" t="s">
        <v>136</v>
      </c>
      <c r="Q193" s="10">
        <v>2.020763640128E12</v>
      </c>
      <c r="R193" s="10">
        <v>2.0211763640033E13</v>
      </c>
      <c r="S193" s="8" t="s">
        <v>985</v>
      </c>
      <c r="T193" s="9" t="s">
        <v>986</v>
      </c>
      <c r="U193" s="9" t="s">
        <v>987</v>
      </c>
      <c r="V193" s="8" t="s">
        <v>62</v>
      </c>
      <c r="W193" s="9" t="s">
        <v>996</v>
      </c>
      <c r="X193" s="8">
        <v>12142.0</v>
      </c>
      <c r="Y193" s="9" t="s">
        <v>989</v>
      </c>
      <c r="Z193" s="11" t="s">
        <v>997</v>
      </c>
      <c r="AA193" s="12">
        <v>9.0E7</v>
      </c>
      <c r="AB193" s="9" t="s">
        <v>960</v>
      </c>
      <c r="AC193" s="9" t="s">
        <v>51</v>
      </c>
    </row>
    <row r="194" ht="14.25" customHeight="1">
      <c r="A194" s="8" t="s">
        <v>940</v>
      </c>
      <c r="B194" s="9" t="s">
        <v>941</v>
      </c>
      <c r="C194" s="8" t="s">
        <v>942</v>
      </c>
      <c r="D194" s="9" t="s">
        <v>943</v>
      </c>
      <c r="E194" s="9" t="s">
        <v>157</v>
      </c>
      <c r="F194" s="8" t="s">
        <v>944</v>
      </c>
      <c r="G194" s="8" t="s">
        <v>945</v>
      </c>
      <c r="H194" s="9" t="s">
        <v>946</v>
      </c>
      <c r="I194" s="8" t="s">
        <v>981</v>
      </c>
      <c r="J194" s="8" t="s">
        <v>119</v>
      </c>
      <c r="K194" s="9" t="s">
        <v>982</v>
      </c>
      <c r="L194" s="8" t="s">
        <v>949</v>
      </c>
      <c r="M194" s="9" t="s">
        <v>950</v>
      </c>
      <c r="N194" s="8" t="s">
        <v>994</v>
      </c>
      <c r="O194" s="9" t="s">
        <v>995</v>
      </c>
      <c r="P194" s="8" t="s">
        <v>136</v>
      </c>
      <c r="Q194" s="10">
        <v>2.020763640128E12</v>
      </c>
      <c r="R194" s="10">
        <v>2.0211763640033E13</v>
      </c>
      <c r="S194" s="8" t="s">
        <v>985</v>
      </c>
      <c r="T194" s="9" t="s">
        <v>986</v>
      </c>
      <c r="U194" s="9" t="s">
        <v>987</v>
      </c>
      <c r="V194" s="8" t="s">
        <v>62</v>
      </c>
      <c r="W194" s="9" t="s">
        <v>996</v>
      </c>
      <c r="X194" s="8">
        <v>12143.0</v>
      </c>
      <c r="Y194" s="9" t="s">
        <v>67</v>
      </c>
      <c r="Z194" s="11" t="s">
        <v>998</v>
      </c>
      <c r="AA194" s="12">
        <v>1.659052739E7</v>
      </c>
      <c r="AB194" s="9" t="s">
        <v>960</v>
      </c>
      <c r="AC194" s="9" t="s">
        <v>51</v>
      </c>
    </row>
    <row r="195" ht="14.25" customHeight="1">
      <c r="A195" s="8" t="s">
        <v>940</v>
      </c>
      <c r="B195" s="9" t="s">
        <v>941</v>
      </c>
      <c r="C195" s="8" t="s">
        <v>942</v>
      </c>
      <c r="D195" s="9" t="s">
        <v>943</v>
      </c>
      <c r="E195" s="9" t="s">
        <v>157</v>
      </c>
      <c r="F195" s="8" t="s">
        <v>944</v>
      </c>
      <c r="G195" s="8" t="s">
        <v>945</v>
      </c>
      <c r="H195" s="9" t="s">
        <v>946</v>
      </c>
      <c r="I195" s="8" t="s">
        <v>981</v>
      </c>
      <c r="J195" s="8" t="s">
        <v>119</v>
      </c>
      <c r="K195" s="9" t="s">
        <v>982</v>
      </c>
      <c r="L195" s="8" t="s">
        <v>949</v>
      </c>
      <c r="M195" s="9" t="s">
        <v>950</v>
      </c>
      <c r="N195" s="8" t="s">
        <v>994</v>
      </c>
      <c r="O195" s="9" t="s">
        <v>995</v>
      </c>
      <c r="P195" s="8" t="s">
        <v>136</v>
      </c>
      <c r="Q195" s="10">
        <v>2.020763640128E12</v>
      </c>
      <c r="R195" s="10">
        <v>2.0211763640033E13</v>
      </c>
      <c r="S195" s="8" t="s">
        <v>985</v>
      </c>
      <c r="T195" s="9" t="s">
        <v>986</v>
      </c>
      <c r="U195" s="9" t="s">
        <v>987</v>
      </c>
      <c r="V195" s="8" t="s">
        <v>62</v>
      </c>
      <c r="W195" s="9" t="s">
        <v>996</v>
      </c>
      <c r="X195" s="8">
        <v>12228.0</v>
      </c>
      <c r="Y195" s="9" t="s">
        <v>958</v>
      </c>
      <c r="Z195" s="11" t="s">
        <v>999</v>
      </c>
      <c r="AA195" s="12">
        <v>6.071220766E7</v>
      </c>
      <c r="AB195" s="9" t="s">
        <v>960</v>
      </c>
      <c r="AC195" s="9" t="s">
        <v>51</v>
      </c>
    </row>
    <row r="196" ht="14.25" customHeight="1">
      <c r="A196" s="8" t="s">
        <v>940</v>
      </c>
      <c r="B196" s="9" t="s">
        <v>941</v>
      </c>
      <c r="C196" s="8" t="s">
        <v>942</v>
      </c>
      <c r="D196" s="9" t="s">
        <v>943</v>
      </c>
      <c r="E196" s="9" t="s">
        <v>157</v>
      </c>
      <c r="F196" s="8" t="s">
        <v>944</v>
      </c>
      <c r="G196" s="8" t="s">
        <v>945</v>
      </c>
      <c r="H196" s="9" t="s">
        <v>946</v>
      </c>
      <c r="I196" s="8" t="s">
        <v>981</v>
      </c>
      <c r="J196" s="8" t="s">
        <v>119</v>
      </c>
      <c r="K196" s="9" t="s">
        <v>982</v>
      </c>
      <c r="L196" s="8" t="s">
        <v>949</v>
      </c>
      <c r="M196" s="9" t="s">
        <v>950</v>
      </c>
      <c r="N196" s="8" t="s">
        <v>994</v>
      </c>
      <c r="O196" s="9" t="s">
        <v>995</v>
      </c>
      <c r="P196" s="8" t="s">
        <v>136</v>
      </c>
      <c r="Q196" s="10">
        <v>2.020763640128E12</v>
      </c>
      <c r="R196" s="10">
        <v>2.0211763640033E13</v>
      </c>
      <c r="S196" s="8" t="s">
        <v>985</v>
      </c>
      <c r="T196" s="9" t="s">
        <v>986</v>
      </c>
      <c r="U196" s="9" t="s">
        <v>987</v>
      </c>
      <c r="V196" s="8" t="s">
        <v>62</v>
      </c>
      <c r="W196" s="9" t="s">
        <v>996</v>
      </c>
      <c r="X196" s="8">
        <v>22142.0</v>
      </c>
      <c r="Y196" s="9" t="s">
        <v>992</v>
      </c>
      <c r="Z196" s="11" t="s">
        <v>1000</v>
      </c>
      <c r="AA196" s="12">
        <v>7.131896602E7</v>
      </c>
      <c r="AB196" s="9" t="s">
        <v>960</v>
      </c>
      <c r="AC196" s="9" t="s">
        <v>51</v>
      </c>
    </row>
    <row r="197" ht="14.25" customHeight="1">
      <c r="A197" s="8" t="s">
        <v>940</v>
      </c>
      <c r="B197" s="9" t="s">
        <v>941</v>
      </c>
      <c r="C197" s="8" t="s">
        <v>942</v>
      </c>
      <c r="D197" s="9" t="s">
        <v>943</v>
      </c>
      <c r="E197" s="9" t="s">
        <v>157</v>
      </c>
      <c r="F197" s="8" t="s">
        <v>944</v>
      </c>
      <c r="G197" s="8" t="s">
        <v>945</v>
      </c>
      <c r="H197" s="9" t="s">
        <v>946</v>
      </c>
      <c r="I197" s="8" t="s">
        <v>981</v>
      </c>
      <c r="J197" s="8" t="s">
        <v>119</v>
      </c>
      <c r="K197" s="9" t="s">
        <v>982</v>
      </c>
      <c r="L197" s="8" t="s">
        <v>949</v>
      </c>
      <c r="M197" s="9" t="s">
        <v>950</v>
      </c>
      <c r="N197" s="8" t="s">
        <v>994</v>
      </c>
      <c r="O197" s="9" t="s">
        <v>995</v>
      </c>
      <c r="P197" s="8" t="s">
        <v>136</v>
      </c>
      <c r="Q197" s="10">
        <v>2.020763640128E12</v>
      </c>
      <c r="R197" s="10">
        <v>2.0211763640033E13</v>
      </c>
      <c r="S197" s="8" t="s">
        <v>985</v>
      </c>
      <c r="T197" s="9" t="s">
        <v>986</v>
      </c>
      <c r="U197" s="9" t="s">
        <v>987</v>
      </c>
      <c r="V197" s="8" t="s">
        <v>62</v>
      </c>
      <c r="W197" s="9" t="s">
        <v>996</v>
      </c>
      <c r="X197" s="8">
        <v>22228.0</v>
      </c>
      <c r="Y197" s="9" t="s">
        <v>1001</v>
      </c>
      <c r="Z197" s="11" t="s">
        <v>1002</v>
      </c>
      <c r="AA197" s="12">
        <v>887682.18</v>
      </c>
      <c r="AB197" s="9" t="s">
        <v>960</v>
      </c>
      <c r="AC197" s="9" t="s">
        <v>51</v>
      </c>
    </row>
    <row r="198" ht="14.25" customHeight="1">
      <c r="A198" s="8" t="s">
        <v>1003</v>
      </c>
      <c r="B198" s="9" t="s">
        <v>1004</v>
      </c>
      <c r="C198" s="8" t="s">
        <v>1005</v>
      </c>
      <c r="D198" s="9" t="s">
        <v>1006</v>
      </c>
      <c r="E198" s="9" t="s">
        <v>394</v>
      </c>
      <c r="F198" s="8" t="s">
        <v>395</v>
      </c>
      <c r="G198" s="8" t="s">
        <v>396</v>
      </c>
      <c r="H198" s="9" t="s">
        <v>397</v>
      </c>
      <c r="I198" s="8" t="s">
        <v>1007</v>
      </c>
      <c r="J198" s="8" t="s">
        <v>119</v>
      </c>
      <c r="K198" s="9" t="s">
        <v>1008</v>
      </c>
      <c r="L198" s="8" t="s">
        <v>1009</v>
      </c>
      <c r="M198" s="9" t="s">
        <v>1010</v>
      </c>
      <c r="N198" s="8" t="s">
        <v>1011</v>
      </c>
      <c r="O198" s="9" t="s">
        <v>1012</v>
      </c>
      <c r="P198" s="8" t="s">
        <v>94</v>
      </c>
      <c r="Q198" s="10">
        <v>2.020763640116E12</v>
      </c>
      <c r="R198" s="10">
        <v>2.0211763640034E13</v>
      </c>
      <c r="S198" s="8" t="s">
        <v>1013</v>
      </c>
      <c r="T198" s="9" t="s">
        <v>1014</v>
      </c>
      <c r="U198" s="9" t="s">
        <v>1015</v>
      </c>
      <c r="V198" s="8" t="s">
        <v>47</v>
      </c>
      <c r="W198" s="9" t="s">
        <v>1016</v>
      </c>
      <c r="X198" s="8">
        <v>11101.0</v>
      </c>
      <c r="Y198" s="9" t="s">
        <v>49</v>
      </c>
      <c r="Z198" s="11" t="s">
        <v>1017</v>
      </c>
      <c r="AA198" s="12">
        <v>7000000.0</v>
      </c>
      <c r="AB198" s="9" t="s">
        <v>1018</v>
      </c>
      <c r="AC198" s="9" t="s">
        <v>107</v>
      </c>
    </row>
    <row r="199" ht="14.25" customHeight="1">
      <c r="A199" s="8" t="s">
        <v>1003</v>
      </c>
      <c r="B199" s="9" t="s">
        <v>1004</v>
      </c>
      <c r="C199" s="8" t="s">
        <v>1005</v>
      </c>
      <c r="D199" s="9" t="s">
        <v>1006</v>
      </c>
      <c r="E199" s="9" t="s">
        <v>394</v>
      </c>
      <c r="F199" s="8" t="s">
        <v>395</v>
      </c>
      <c r="G199" s="8" t="s">
        <v>396</v>
      </c>
      <c r="H199" s="9" t="s">
        <v>397</v>
      </c>
      <c r="I199" s="8" t="s">
        <v>1007</v>
      </c>
      <c r="J199" s="8" t="s">
        <v>119</v>
      </c>
      <c r="K199" s="9" t="s">
        <v>1008</v>
      </c>
      <c r="L199" s="8" t="s">
        <v>1009</v>
      </c>
      <c r="M199" s="9" t="s">
        <v>1010</v>
      </c>
      <c r="N199" s="8" t="s">
        <v>1011</v>
      </c>
      <c r="O199" s="9" t="s">
        <v>1012</v>
      </c>
      <c r="P199" s="8" t="s">
        <v>94</v>
      </c>
      <c r="Q199" s="10">
        <v>2.020763640116E12</v>
      </c>
      <c r="R199" s="10">
        <v>2.0211763640034E13</v>
      </c>
      <c r="S199" s="8" t="s">
        <v>1013</v>
      </c>
      <c r="T199" s="9" t="s">
        <v>1014</v>
      </c>
      <c r="U199" s="9" t="s">
        <v>1015</v>
      </c>
      <c r="V199" s="8" t="s">
        <v>47</v>
      </c>
      <c r="W199" s="9" t="s">
        <v>1016</v>
      </c>
      <c r="X199" s="8">
        <v>12143.0</v>
      </c>
      <c r="Y199" s="9" t="s">
        <v>67</v>
      </c>
      <c r="Z199" s="11" t="s">
        <v>1019</v>
      </c>
      <c r="AA199" s="13" t="str">
        <f>100000000+200000000</f>
        <v> $  300,000,000 </v>
      </c>
      <c r="AB199" s="9" t="s">
        <v>1018</v>
      </c>
      <c r="AC199" s="9" t="s">
        <v>107</v>
      </c>
    </row>
    <row r="200" ht="14.25" customHeight="1">
      <c r="A200" s="8" t="s">
        <v>1003</v>
      </c>
      <c r="B200" s="9" t="s">
        <v>1004</v>
      </c>
      <c r="C200" s="8" t="s">
        <v>1005</v>
      </c>
      <c r="D200" s="9" t="s">
        <v>1006</v>
      </c>
      <c r="E200" s="9" t="s">
        <v>394</v>
      </c>
      <c r="F200" s="8" t="s">
        <v>395</v>
      </c>
      <c r="G200" s="8" t="s">
        <v>396</v>
      </c>
      <c r="H200" s="9" t="s">
        <v>397</v>
      </c>
      <c r="I200" s="8" t="s">
        <v>1007</v>
      </c>
      <c r="J200" s="8" t="s">
        <v>119</v>
      </c>
      <c r="K200" s="9" t="s">
        <v>1008</v>
      </c>
      <c r="L200" s="8" t="s">
        <v>1009</v>
      </c>
      <c r="M200" s="9" t="s">
        <v>1010</v>
      </c>
      <c r="N200" s="8" t="s">
        <v>1011</v>
      </c>
      <c r="O200" s="9" t="s">
        <v>1012</v>
      </c>
      <c r="P200" s="8" t="s">
        <v>94</v>
      </c>
      <c r="Q200" s="10">
        <v>2.020763640116E12</v>
      </c>
      <c r="R200" s="10">
        <v>2.0211763640034E13</v>
      </c>
      <c r="S200" s="8" t="s">
        <v>1013</v>
      </c>
      <c r="T200" s="9" t="s">
        <v>1014</v>
      </c>
      <c r="U200" s="9" t="s">
        <v>1015</v>
      </c>
      <c r="V200" s="8" t="s">
        <v>47</v>
      </c>
      <c r="W200" s="9" t="s">
        <v>1016</v>
      </c>
      <c r="X200" s="8">
        <v>21101.0</v>
      </c>
      <c r="Y200" s="9" t="s">
        <v>1020</v>
      </c>
      <c r="Z200" s="11" t="s">
        <v>1021</v>
      </c>
      <c r="AA200" s="12">
        <v>2.0059562E7</v>
      </c>
      <c r="AB200" s="9" t="s">
        <v>1018</v>
      </c>
      <c r="AC200" s="9" t="s">
        <v>107</v>
      </c>
    </row>
    <row r="201" ht="14.25" customHeight="1">
      <c r="A201" s="8" t="s">
        <v>1003</v>
      </c>
      <c r="B201" s="9" t="s">
        <v>1004</v>
      </c>
      <c r="C201" s="8" t="s">
        <v>1005</v>
      </c>
      <c r="D201" s="9" t="s">
        <v>1006</v>
      </c>
      <c r="E201" s="9" t="s">
        <v>394</v>
      </c>
      <c r="F201" s="8" t="s">
        <v>395</v>
      </c>
      <c r="G201" s="8" t="s">
        <v>396</v>
      </c>
      <c r="H201" s="9" t="s">
        <v>397</v>
      </c>
      <c r="I201" s="8" t="s">
        <v>1007</v>
      </c>
      <c r="J201" s="8" t="s">
        <v>119</v>
      </c>
      <c r="K201" s="9" t="s">
        <v>1008</v>
      </c>
      <c r="L201" s="8" t="s">
        <v>1009</v>
      </c>
      <c r="M201" s="9" t="s">
        <v>1010</v>
      </c>
      <c r="N201" s="8" t="s">
        <v>1011</v>
      </c>
      <c r="O201" s="9" t="s">
        <v>1012</v>
      </c>
      <c r="P201" s="8" t="s">
        <v>94</v>
      </c>
      <c r="Q201" s="10">
        <v>2.020763640116E12</v>
      </c>
      <c r="R201" s="10">
        <v>2.0211763640034E13</v>
      </c>
      <c r="S201" s="8" t="s">
        <v>1013</v>
      </c>
      <c r="T201" s="9" t="s">
        <v>1014</v>
      </c>
      <c r="U201" s="9" t="s">
        <v>1015</v>
      </c>
      <c r="V201" s="8" t="s">
        <v>47</v>
      </c>
      <c r="W201" s="9" t="s">
        <v>1016</v>
      </c>
      <c r="X201" s="8">
        <v>22143.0</v>
      </c>
      <c r="Y201" s="9" t="s">
        <v>961</v>
      </c>
      <c r="Z201" s="11" t="s">
        <v>1022</v>
      </c>
      <c r="AA201" s="12">
        <v>1.1E8</v>
      </c>
      <c r="AB201" s="9" t="s">
        <v>1018</v>
      </c>
      <c r="AC201" s="9" t="s">
        <v>107</v>
      </c>
    </row>
    <row r="202" ht="14.25" customHeight="1">
      <c r="A202" s="8" t="s">
        <v>1003</v>
      </c>
      <c r="B202" s="9" t="s">
        <v>1004</v>
      </c>
      <c r="C202" s="8" t="s">
        <v>1005</v>
      </c>
      <c r="D202" s="9" t="s">
        <v>1006</v>
      </c>
      <c r="E202" s="9" t="s">
        <v>394</v>
      </c>
      <c r="F202" s="8" t="s">
        <v>395</v>
      </c>
      <c r="G202" s="8" t="s">
        <v>396</v>
      </c>
      <c r="H202" s="9" t="s">
        <v>397</v>
      </c>
      <c r="I202" s="8" t="s">
        <v>1007</v>
      </c>
      <c r="J202" s="8" t="s">
        <v>119</v>
      </c>
      <c r="K202" s="9" t="s">
        <v>1008</v>
      </c>
      <c r="L202" s="8" t="s">
        <v>1009</v>
      </c>
      <c r="M202" s="9" t="s">
        <v>1010</v>
      </c>
      <c r="N202" s="8" t="s">
        <v>1011</v>
      </c>
      <c r="O202" s="9" t="s">
        <v>1012</v>
      </c>
      <c r="P202" s="8" t="s">
        <v>94</v>
      </c>
      <c r="Q202" s="10">
        <v>2.020763640116E12</v>
      </c>
      <c r="R202" s="10">
        <v>2.0211763640034E13</v>
      </c>
      <c r="S202" s="8" t="s">
        <v>1013</v>
      </c>
      <c r="T202" s="9" t="s">
        <v>1014</v>
      </c>
      <c r="U202" s="9" t="s">
        <v>1015</v>
      </c>
      <c r="V202" s="8" t="s">
        <v>62</v>
      </c>
      <c r="W202" s="9" t="s">
        <v>1023</v>
      </c>
      <c r="X202" s="8">
        <v>11101.0</v>
      </c>
      <c r="Y202" s="9" t="s">
        <v>49</v>
      </c>
      <c r="Z202" s="11" t="s">
        <v>1024</v>
      </c>
      <c r="AA202" s="12">
        <v>7.5E7</v>
      </c>
      <c r="AB202" s="9" t="s">
        <v>1018</v>
      </c>
      <c r="AC202" s="9" t="s">
        <v>107</v>
      </c>
    </row>
    <row r="203" ht="14.25" customHeight="1">
      <c r="A203" s="8" t="s">
        <v>1003</v>
      </c>
      <c r="B203" s="9" t="s">
        <v>1004</v>
      </c>
      <c r="C203" s="8" t="s">
        <v>1005</v>
      </c>
      <c r="D203" s="9" t="s">
        <v>1006</v>
      </c>
      <c r="E203" s="9" t="s">
        <v>394</v>
      </c>
      <c r="F203" s="8" t="s">
        <v>395</v>
      </c>
      <c r="G203" s="8" t="s">
        <v>396</v>
      </c>
      <c r="H203" s="9" t="s">
        <v>397</v>
      </c>
      <c r="I203" s="8" t="s">
        <v>1007</v>
      </c>
      <c r="J203" s="8" t="s">
        <v>119</v>
      </c>
      <c r="K203" s="9" t="s">
        <v>1008</v>
      </c>
      <c r="L203" s="8" t="s">
        <v>1009</v>
      </c>
      <c r="M203" s="9" t="s">
        <v>1010</v>
      </c>
      <c r="N203" s="8" t="s">
        <v>1011</v>
      </c>
      <c r="O203" s="9" t="s">
        <v>1012</v>
      </c>
      <c r="P203" s="8" t="s">
        <v>94</v>
      </c>
      <c r="Q203" s="10">
        <v>2.020763640116E12</v>
      </c>
      <c r="R203" s="10">
        <v>2.0211763640034E13</v>
      </c>
      <c r="S203" s="8" t="s">
        <v>1013</v>
      </c>
      <c r="T203" s="9" t="s">
        <v>1014</v>
      </c>
      <c r="U203" s="9" t="s">
        <v>1015</v>
      </c>
      <c r="V203" s="8" t="s">
        <v>65</v>
      </c>
      <c r="W203" s="9" t="s">
        <v>1025</v>
      </c>
      <c r="X203" s="8">
        <v>11101.0</v>
      </c>
      <c r="Y203" s="9" t="s">
        <v>49</v>
      </c>
      <c r="Z203" s="11" t="s">
        <v>1026</v>
      </c>
      <c r="AA203" s="13" t="str">
        <f>87000000+237000000</f>
        <v> $  324,000,000 </v>
      </c>
      <c r="AB203" s="9" t="s">
        <v>1018</v>
      </c>
      <c r="AC203" s="9" t="s">
        <v>107</v>
      </c>
    </row>
    <row r="204" ht="14.25" customHeight="1">
      <c r="A204" s="8" t="s">
        <v>1003</v>
      </c>
      <c r="B204" s="9" t="s">
        <v>1004</v>
      </c>
      <c r="C204" s="8" t="s">
        <v>1005</v>
      </c>
      <c r="D204" s="9" t="s">
        <v>1006</v>
      </c>
      <c r="E204" s="9" t="s">
        <v>394</v>
      </c>
      <c r="F204" s="8" t="s">
        <v>395</v>
      </c>
      <c r="G204" s="8" t="s">
        <v>396</v>
      </c>
      <c r="H204" s="9" t="s">
        <v>397</v>
      </c>
      <c r="I204" s="8" t="s">
        <v>1007</v>
      </c>
      <c r="J204" s="8" t="s">
        <v>119</v>
      </c>
      <c r="K204" s="9" t="s">
        <v>1008</v>
      </c>
      <c r="L204" s="8" t="s">
        <v>1009</v>
      </c>
      <c r="M204" s="9" t="s">
        <v>1010</v>
      </c>
      <c r="N204" s="8" t="s">
        <v>1011</v>
      </c>
      <c r="O204" s="9" t="s">
        <v>1012</v>
      </c>
      <c r="P204" s="8" t="s">
        <v>94</v>
      </c>
      <c r="Q204" s="10">
        <v>2.020763640116E12</v>
      </c>
      <c r="R204" s="10">
        <v>2.0211763640034E13</v>
      </c>
      <c r="S204" s="8" t="s">
        <v>1013</v>
      </c>
      <c r="T204" s="9" t="s">
        <v>1014</v>
      </c>
      <c r="U204" s="9" t="s">
        <v>1015</v>
      </c>
      <c r="V204" s="8" t="s">
        <v>65</v>
      </c>
      <c r="W204" s="9" t="s">
        <v>1025</v>
      </c>
      <c r="X204" s="8">
        <v>21101.0</v>
      </c>
      <c r="Y204" s="9" t="s">
        <v>1020</v>
      </c>
      <c r="Z204" s="11" t="s">
        <v>1027</v>
      </c>
      <c r="AA204" s="12">
        <v>4800000.0</v>
      </c>
      <c r="AB204" s="9" t="s">
        <v>1018</v>
      </c>
      <c r="AC204" s="9" t="s">
        <v>107</v>
      </c>
    </row>
    <row r="205" ht="14.25" customHeight="1">
      <c r="A205" s="8" t="s">
        <v>1003</v>
      </c>
      <c r="B205" s="9" t="s">
        <v>1004</v>
      </c>
      <c r="C205" s="8" t="s">
        <v>1005</v>
      </c>
      <c r="D205" s="9" t="s">
        <v>1006</v>
      </c>
      <c r="E205" s="9" t="s">
        <v>394</v>
      </c>
      <c r="F205" s="8" t="s">
        <v>395</v>
      </c>
      <c r="G205" s="8" t="s">
        <v>396</v>
      </c>
      <c r="H205" s="9" t="s">
        <v>397</v>
      </c>
      <c r="I205" s="8" t="s">
        <v>1007</v>
      </c>
      <c r="J205" s="8" t="s">
        <v>119</v>
      </c>
      <c r="K205" s="9" t="s">
        <v>1008</v>
      </c>
      <c r="L205" s="8" t="s">
        <v>1009</v>
      </c>
      <c r="M205" s="9" t="s">
        <v>1010</v>
      </c>
      <c r="N205" s="8" t="s">
        <v>1011</v>
      </c>
      <c r="O205" s="9" t="s">
        <v>1012</v>
      </c>
      <c r="P205" s="8" t="s">
        <v>94</v>
      </c>
      <c r="Q205" s="10">
        <v>2.020763640116E12</v>
      </c>
      <c r="R205" s="10">
        <v>2.0211763640034E13</v>
      </c>
      <c r="S205" s="8" t="s">
        <v>1013</v>
      </c>
      <c r="T205" s="9" t="s">
        <v>1014</v>
      </c>
      <c r="U205" s="9" t="s">
        <v>1015</v>
      </c>
      <c r="V205" s="8" t="s">
        <v>70</v>
      </c>
      <c r="W205" s="9" t="s">
        <v>1028</v>
      </c>
      <c r="X205" s="8">
        <v>21101.0</v>
      </c>
      <c r="Y205" s="9" t="s">
        <v>1020</v>
      </c>
      <c r="Z205" s="11" t="s">
        <v>1029</v>
      </c>
      <c r="AA205" s="12">
        <v>1.51152474E8</v>
      </c>
      <c r="AB205" s="9" t="s">
        <v>1018</v>
      </c>
      <c r="AC205" s="9" t="s">
        <v>107</v>
      </c>
    </row>
    <row r="206" ht="14.25" customHeight="1">
      <c r="A206" s="8" t="s">
        <v>1003</v>
      </c>
      <c r="B206" s="9" t="s">
        <v>1004</v>
      </c>
      <c r="C206" s="8" t="s">
        <v>1005</v>
      </c>
      <c r="D206" s="9" t="s">
        <v>1006</v>
      </c>
      <c r="E206" s="9" t="s">
        <v>394</v>
      </c>
      <c r="F206" s="8" t="s">
        <v>395</v>
      </c>
      <c r="G206" s="8" t="s">
        <v>396</v>
      </c>
      <c r="H206" s="9" t="s">
        <v>397</v>
      </c>
      <c r="I206" s="8" t="s">
        <v>1007</v>
      </c>
      <c r="J206" s="8" t="s">
        <v>119</v>
      </c>
      <c r="K206" s="9" t="s">
        <v>1008</v>
      </c>
      <c r="L206" s="8" t="s">
        <v>1009</v>
      </c>
      <c r="M206" s="9" t="s">
        <v>1010</v>
      </c>
      <c r="N206" s="8" t="s">
        <v>1011</v>
      </c>
      <c r="O206" s="9" t="s">
        <v>1012</v>
      </c>
      <c r="P206" s="8" t="s">
        <v>94</v>
      </c>
      <c r="Q206" s="10">
        <v>2.020763640116E12</v>
      </c>
      <c r="R206" s="10">
        <v>2.0211763640034E13</v>
      </c>
      <c r="S206" s="8" t="s">
        <v>1013</v>
      </c>
      <c r="T206" s="9" t="s">
        <v>1014</v>
      </c>
      <c r="U206" s="9" t="s">
        <v>1015</v>
      </c>
      <c r="V206" s="8" t="s">
        <v>70</v>
      </c>
      <c r="W206" s="9" t="s">
        <v>1028</v>
      </c>
      <c r="X206" s="8">
        <v>22213.0</v>
      </c>
      <c r="Y206" s="9" t="s">
        <v>1030</v>
      </c>
      <c r="Z206" s="11" t="s">
        <v>1031</v>
      </c>
      <c r="AA206" s="12">
        <v>6.74751639E8</v>
      </c>
      <c r="AB206" s="9" t="s">
        <v>1018</v>
      </c>
      <c r="AC206" s="9" t="s">
        <v>107</v>
      </c>
    </row>
    <row r="207" ht="14.25" customHeight="1">
      <c r="A207" s="8" t="s">
        <v>1003</v>
      </c>
      <c r="B207" s="9" t="s">
        <v>1004</v>
      </c>
      <c r="C207" s="8" t="s">
        <v>1005</v>
      </c>
      <c r="D207" s="9" t="s">
        <v>1006</v>
      </c>
      <c r="E207" s="9" t="s">
        <v>394</v>
      </c>
      <c r="F207" s="8" t="s">
        <v>395</v>
      </c>
      <c r="G207" s="8" t="s">
        <v>396</v>
      </c>
      <c r="H207" s="9" t="s">
        <v>397</v>
      </c>
      <c r="I207" s="8" t="s">
        <v>1032</v>
      </c>
      <c r="J207" s="8" t="s">
        <v>38</v>
      </c>
      <c r="K207" s="9" t="s">
        <v>1033</v>
      </c>
      <c r="L207" s="8" t="s">
        <v>1009</v>
      </c>
      <c r="M207" s="9" t="s">
        <v>1010</v>
      </c>
      <c r="N207" s="8" t="s">
        <v>1034</v>
      </c>
      <c r="O207" s="9" t="s">
        <v>1035</v>
      </c>
      <c r="P207" s="8" t="s">
        <v>1036</v>
      </c>
      <c r="Q207" s="10">
        <v>2.020763640117E12</v>
      </c>
      <c r="R207" s="10">
        <v>2.0211763640035E13</v>
      </c>
      <c r="S207" s="8" t="s">
        <v>1037</v>
      </c>
      <c r="T207" s="9" t="s">
        <v>1038</v>
      </c>
      <c r="U207" s="9" t="s">
        <v>1039</v>
      </c>
      <c r="V207" s="8" t="s">
        <v>47</v>
      </c>
      <c r="W207" s="9" t="s">
        <v>1040</v>
      </c>
      <c r="X207" s="8">
        <v>11101.0</v>
      </c>
      <c r="Y207" s="9" t="s">
        <v>49</v>
      </c>
      <c r="Z207" s="11" t="s">
        <v>1041</v>
      </c>
      <c r="AA207" s="12">
        <v>1.13E7</v>
      </c>
      <c r="AB207" s="9" t="s">
        <v>1018</v>
      </c>
      <c r="AC207" s="9" t="s">
        <v>107</v>
      </c>
    </row>
    <row r="208" ht="14.25" customHeight="1">
      <c r="A208" s="8" t="s">
        <v>1003</v>
      </c>
      <c r="B208" s="9" t="s">
        <v>1004</v>
      </c>
      <c r="C208" s="8" t="s">
        <v>1005</v>
      </c>
      <c r="D208" s="9" t="s">
        <v>1006</v>
      </c>
      <c r="E208" s="9" t="s">
        <v>394</v>
      </c>
      <c r="F208" s="8" t="s">
        <v>395</v>
      </c>
      <c r="G208" s="8" t="s">
        <v>396</v>
      </c>
      <c r="H208" s="9" t="s">
        <v>397</v>
      </c>
      <c r="I208" s="8" t="s">
        <v>1032</v>
      </c>
      <c r="J208" s="8" t="s">
        <v>38</v>
      </c>
      <c r="K208" s="9" t="s">
        <v>1033</v>
      </c>
      <c r="L208" s="8" t="s">
        <v>1009</v>
      </c>
      <c r="M208" s="9" t="s">
        <v>1010</v>
      </c>
      <c r="N208" s="8" t="s">
        <v>1034</v>
      </c>
      <c r="O208" s="9" t="s">
        <v>1035</v>
      </c>
      <c r="P208" s="8" t="s">
        <v>1036</v>
      </c>
      <c r="Q208" s="10">
        <v>2.020763640117E12</v>
      </c>
      <c r="R208" s="10">
        <v>2.0211763640035E13</v>
      </c>
      <c r="S208" s="8" t="s">
        <v>1037</v>
      </c>
      <c r="T208" s="9" t="s">
        <v>1038</v>
      </c>
      <c r="U208" s="9" t="s">
        <v>1039</v>
      </c>
      <c r="V208" s="8" t="s">
        <v>47</v>
      </c>
      <c r="W208" s="9" t="s">
        <v>1040</v>
      </c>
      <c r="X208" s="8">
        <v>12143.0</v>
      </c>
      <c r="Y208" s="9" t="s">
        <v>67</v>
      </c>
      <c r="Z208" s="11" t="s">
        <v>1042</v>
      </c>
      <c r="AA208" s="12">
        <v>1.987E8</v>
      </c>
      <c r="AB208" s="9" t="s">
        <v>1018</v>
      </c>
      <c r="AC208" s="9" t="s">
        <v>107</v>
      </c>
    </row>
    <row r="209" ht="14.25" customHeight="1">
      <c r="A209" s="8" t="s">
        <v>1003</v>
      </c>
      <c r="B209" s="9" t="s">
        <v>1004</v>
      </c>
      <c r="C209" s="8" t="s">
        <v>1005</v>
      </c>
      <c r="D209" s="9" t="s">
        <v>1006</v>
      </c>
      <c r="E209" s="9" t="s">
        <v>394</v>
      </c>
      <c r="F209" s="8" t="s">
        <v>395</v>
      </c>
      <c r="G209" s="8" t="s">
        <v>396</v>
      </c>
      <c r="H209" s="9" t="s">
        <v>397</v>
      </c>
      <c r="I209" s="8" t="s">
        <v>1032</v>
      </c>
      <c r="J209" s="8" t="s">
        <v>38</v>
      </c>
      <c r="K209" s="9" t="s">
        <v>1033</v>
      </c>
      <c r="L209" s="8" t="s">
        <v>1009</v>
      </c>
      <c r="M209" s="9" t="s">
        <v>1010</v>
      </c>
      <c r="N209" s="8" t="s">
        <v>1034</v>
      </c>
      <c r="O209" s="9" t="s">
        <v>1035</v>
      </c>
      <c r="P209" s="8" t="s">
        <v>1036</v>
      </c>
      <c r="Q209" s="10">
        <v>2.020763640117E12</v>
      </c>
      <c r="R209" s="10">
        <v>2.0211763640035E13</v>
      </c>
      <c r="S209" s="8" t="s">
        <v>1037</v>
      </c>
      <c r="T209" s="9" t="s">
        <v>1038</v>
      </c>
      <c r="U209" s="9" t="s">
        <v>1039</v>
      </c>
      <c r="V209" s="8" t="s">
        <v>62</v>
      </c>
      <c r="W209" s="9" t="s">
        <v>1043</v>
      </c>
      <c r="X209" s="8">
        <v>11101.0</v>
      </c>
      <c r="Y209" s="9" t="s">
        <v>49</v>
      </c>
      <c r="Z209" s="11" t="s">
        <v>1044</v>
      </c>
      <c r="AA209" s="12">
        <v>6.0E7</v>
      </c>
      <c r="AB209" s="9" t="s">
        <v>1018</v>
      </c>
      <c r="AC209" s="9" t="s">
        <v>107</v>
      </c>
    </row>
    <row r="210" ht="14.25" customHeight="1">
      <c r="A210" s="8" t="s">
        <v>1003</v>
      </c>
      <c r="B210" s="9" t="s">
        <v>1004</v>
      </c>
      <c r="C210" s="8" t="s">
        <v>1005</v>
      </c>
      <c r="D210" s="9" t="s">
        <v>1006</v>
      </c>
      <c r="E210" s="9" t="s">
        <v>394</v>
      </c>
      <c r="F210" s="8" t="s">
        <v>395</v>
      </c>
      <c r="G210" s="8" t="s">
        <v>396</v>
      </c>
      <c r="H210" s="9" t="s">
        <v>397</v>
      </c>
      <c r="I210" s="8" t="s">
        <v>1032</v>
      </c>
      <c r="J210" s="8" t="s">
        <v>38</v>
      </c>
      <c r="K210" s="9" t="s">
        <v>1033</v>
      </c>
      <c r="L210" s="8" t="s">
        <v>1009</v>
      </c>
      <c r="M210" s="9" t="s">
        <v>1010</v>
      </c>
      <c r="N210" s="8" t="s">
        <v>1034</v>
      </c>
      <c r="O210" s="9" t="s">
        <v>1035</v>
      </c>
      <c r="P210" s="8" t="s">
        <v>1036</v>
      </c>
      <c r="Q210" s="10">
        <v>2.020763640117E12</v>
      </c>
      <c r="R210" s="10">
        <v>2.0211763640035E13</v>
      </c>
      <c r="S210" s="8" t="s">
        <v>1037</v>
      </c>
      <c r="T210" s="9" t="s">
        <v>1038</v>
      </c>
      <c r="U210" s="9" t="s">
        <v>1039</v>
      </c>
      <c r="V210" s="8" t="s">
        <v>62</v>
      </c>
      <c r="W210" s="9" t="s">
        <v>1043</v>
      </c>
      <c r="X210" s="8">
        <v>21101.0</v>
      </c>
      <c r="Y210" s="9" t="s">
        <v>1020</v>
      </c>
      <c r="Z210" s="11" t="s">
        <v>1045</v>
      </c>
      <c r="AA210" s="12">
        <v>6.6E7</v>
      </c>
      <c r="AB210" s="9" t="s">
        <v>1018</v>
      </c>
      <c r="AC210" s="9" t="s">
        <v>107</v>
      </c>
    </row>
    <row r="211" ht="14.25" customHeight="1">
      <c r="A211" s="8" t="s">
        <v>1003</v>
      </c>
      <c r="B211" s="9" t="s">
        <v>1004</v>
      </c>
      <c r="C211" s="8" t="s">
        <v>1005</v>
      </c>
      <c r="D211" s="9" t="s">
        <v>1006</v>
      </c>
      <c r="E211" s="9" t="s">
        <v>394</v>
      </c>
      <c r="F211" s="8" t="s">
        <v>395</v>
      </c>
      <c r="G211" s="8" t="s">
        <v>396</v>
      </c>
      <c r="H211" s="9" t="s">
        <v>397</v>
      </c>
      <c r="I211" s="8" t="s">
        <v>1032</v>
      </c>
      <c r="J211" s="8" t="s">
        <v>38</v>
      </c>
      <c r="K211" s="9" t="s">
        <v>1033</v>
      </c>
      <c r="L211" s="8" t="s">
        <v>1009</v>
      </c>
      <c r="M211" s="9" t="s">
        <v>1010</v>
      </c>
      <c r="N211" s="8" t="s">
        <v>1034</v>
      </c>
      <c r="O211" s="9" t="s">
        <v>1035</v>
      </c>
      <c r="P211" s="8" t="s">
        <v>1036</v>
      </c>
      <c r="Q211" s="10">
        <v>2.020763640117E12</v>
      </c>
      <c r="R211" s="10">
        <v>2.0211763640035E13</v>
      </c>
      <c r="S211" s="8" t="s">
        <v>1037</v>
      </c>
      <c r="T211" s="9" t="s">
        <v>1038</v>
      </c>
      <c r="U211" s="9" t="s">
        <v>1039</v>
      </c>
      <c r="V211" s="8" t="s">
        <v>65</v>
      </c>
      <c r="W211" s="9" t="s">
        <v>1046</v>
      </c>
      <c r="X211" s="8">
        <v>11101.0</v>
      </c>
      <c r="Y211" s="9" t="s">
        <v>49</v>
      </c>
      <c r="Z211" s="11" t="s">
        <v>1047</v>
      </c>
      <c r="AA211" s="12">
        <v>1.19416E8</v>
      </c>
      <c r="AB211" s="9" t="s">
        <v>1018</v>
      </c>
      <c r="AC211" s="9" t="s">
        <v>107</v>
      </c>
    </row>
    <row r="212" ht="14.25" customHeight="1">
      <c r="A212" s="8" t="s">
        <v>1003</v>
      </c>
      <c r="B212" s="9" t="s">
        <v>1004</v>
      </c>
      <c r="C212" s="8" t="s">
        <v>1005</v>
      </c>
      <c r="D212" s="9" t="s">
        <v>1006</v>
      </c>
      <c r="E212" s="9" t="s">
        <v>394</v>
      </c>
      <c r="F212" s="8" t="s">
        <v>395</v>
      </c>
      <c r="G212" s="8" t="s">
        <v>396</v>
      </c>
      <c r="H212" s="9" t="s">
        <v>397</v>
      </c>
      <c r="I212" s="8" t="s">
        <v>1032</v>
      </c>
      <c r="J212" s="8" t="s">
        <v>38</v>
      </c>
      <c r="K212" s="9" t="s">
        <v>1033</v>
      </c>
      <c r="L212" s="8" t="s">
        <v>1009</v>
      </c>
      <c r="M212" s="9" t="s">
        <v>1010</v>
      </c>
      <c r="N212" s="8" t="s">
        <v>1034</v>
      </c>
      <c r="O212" s="9" t="s">
        <v>1035</v>
      </c>
      <c r="P212" s="8" t="s">
        <v>1036</v>
      </c>
      <c r="Q212" s="10">
        <v>2.020763640117E12</v>
      </c>
      <c r="R212" s="10">
        <v>2.0211763640035E13</v>
      </c>
      <c r="S212" s="8" t="s">
        <v>1037</v>
      </c>
      <c r="T212" s="9" t="s">
        <v>1038</v>
      </c>
      <c r="U212" s="9" t="s">
        <v>1039</v>
      </c>
      <c r="V212" s="8" t="s">
        <v>65</v>
      </c>
      <c r="W212" s="9" t="s">
        <v>1046</v>
      </c>
      <c r="X212" s="8">
        <v>21101.0</v>
      </c>
      <c r="Y212" s="9" t="s">
        <v>1020</v>
      </c>
      <c r="Z212" s="11" t="s">
        <v>1048</v>
      </c>
      <c r="AA212" s="12">
        <v>1.09682725E8</v>
      </c>
      <c r="AB212" s="9" t="s">
        <v>1018</v>
      </c>
      <c r="AC212" s="9" t="s">
        <v>107</v>
      </c>
    </row>
    <row r="213" ht="14.25" customHeight="1">
      <c r="A213" s="8" t="s">
        <v>1003</v>
      </c>
      <c r="B213" s="9" t="s">
        <v>1004</v>
      </c>
      <c r="C213" s="8" t="s">
        <v>1005</v>
      </c>
      <c r="D213" s="9" t="s">
        <v>1006</v>
      </c>
      <c r="E213" s="9" t="s">
        <v>394</v>
      </c>
      <c r="F213" s="8" t="s">
        <v>395</v>
      </c>
      <c r="G213" s="8" t="s">
        <v>396</v>
      </c>
      <c r="H213" s="9" t="s">
        <v>397</v>
      </c>
      <c r="I213" s="8" t="s">
        <v>1032</v>
      </c>
      <c r="J213" s="8" t="s">
        <v>38</v>
      </c>
      <c r="K213" s="9" t="s">
        <v>1033</v>
      </c>
      <c r="L213" s="8" t="s">
        <v>1009</v>
      </c>
      <c r="M213" s="9" t="s">
        <v>1010</v>
      </c>
      <c r="N213" s="8" t="s">
        <v>1034</v>
      </c>
      <c r="O213" s="9" t="s">
        <v>1035</v>
      </c>
      <c r="P213" s="8" t="s">
        <v>1036</v>
      </c>
      <c r="Q213" s="10">
        <v>2.020763640117E12</v>
      </c>
      <c r="R213" s="10">
        <v>2.0211763640035E13</v>
      </c>
      <c r="S213" s="8" t="s">
        <v>1037</v>
      </c>
      <c r="T213" s="9" t="s">
        <v>1038</v>
      </c>
      <c r="U213" s="9" t="s">
        <v>1039</v>
      </c>
      <c r="V213" s="8" t="s">
        <v>70</v>
      </c>
      <c r="W213" s="9" t="s">
        <v>1049</v>
      </c>
      <c r="X213" s="8">
        <v>11101.0</v>
      </c>
      <c r="Y213" s="9" t="s">
        <v>49</v>
      </c>
      <c r="Z213" s="11" t="s">
        <v>1050</v>
      </c>
      <c r="AA213" s="13" t="str">
        <f>167000000-96923317</f>
        <v> $  70,076,683 </v>
      </c>
      <c r="AB213" s="9" t="s">
        <v>1018</v>
      </c>
      <c r="AC213" s="9" t="s">
        <v>107</v>
      </c>
    </row>
    <row r="214" ht="14.25" customHeight="1">
      <c r="A214" s="8" t="s">
        <v>1003</v>
      </c>
      <c r="B214" s="9" t="s">
        <v>1004</v>
      </c>
      <c r="C214" s="8" t="s">
        <v>1005</v>
      </c>
      <c r="D214" s="9" t="s">
        <v>1006</v>
      </c>
      <c r="E214" s="9" t="s">
        <v>394</v>
      </c>
      <c r="F214" s="8" t="s">
        <v>395</v>
      </c>
      <c r="G214" s="8" t="s">
        <v>396</v>
      </c>
      <c r="H214" s="9" t="s">
        <v>397</v>
      </c>
      <c r="I214" s="8" t="s">
        <v>1032</v>
      </c>
      <c r="J214" s="8" t="s">
        <v>38</v>
      </c>
      <c r="K214" s="9" t="s">
        <v>1033</v>
      </c>
      <c r="L214" s="8" t="s">
        <v>1009</v>
      </c>
      <c r="M214" s="9" t="s">
        <v>1010</v>
      </c>
      <c r="N214" s="8" t="s">
        <v>1034</v>
      </c>
      <c r="O214" s="9" t="s">
        <v>1035</v>
      </c>
      <c r="P214" s="8" t="s">
        <v>1036</v>
      </c>
      <c r="Q214" s="10">
        <v>2.020763640117E12</v>
      </c>
      <c r="R214" s="10">
        <v>2.0211763640035E13</v>
      </c>
      <c r="S214" s="8" t="s">
        <v>1037</v>
      </c>
      <c r="T214" s="9" t="s">
        <v>1038</v>
      </c>
      <c r="U214" s="9" t="s">
        <v>1039</v>
      </c>
      <c r="V214" s="8" t="s">
        <v>70</v>
      </c>
      <c r="W214" s="9" t="s">
        <v>1049</v>
      </c>
      <c r="X214" s="8">
        <v>21101.0</v>
      </c>
      <c r="Y214" s="9" t="s">
        <v>1020</v>
      </c>
      <c r="Z214" s="11" t="s">
        <v>1051</v>
      </c>
      <c r="AA214" s="12">
        <v>9.692331793E7</v>
      </c>
      <c r="AB214" s="9" t="s">
        <v>1018</v>
      </c>
      <c r="AC214" s="9" t="s">
        <v>107</v>
      </c>
    </row>
    <row r="215" ht="14.25" customHeight="1">
      <c r="A215" s="8" t="s">
        <v>1003</v>
      </c>
      <c r="B215" s="9" t="s">
        <v>1004</v>
      </c>
      <c r="C215" s="8" t="s">
        <v>1005</v>
      </c>
      <c r="D215" s="9" t="s">
        <v>1006</v>
      </c>
      <c r="E215" s="9" t="s">
        <v>394</v>
      </c>
      <c r="F215" s="8" t="s">
        <v>1052</v>
      </c>
      <c r="G215" s="8" t="s">
        <v>1053</v>
      </c>
      <c r="H215" s="9" t="s">
        <v>1054</v>
      </c>
      <c r="I215" s="8" t="s">
        <v>1055</v>
      </c>
      <c r="J215" s="8" t="s">
        <v>94</v>
      </c>
      <c r="K215" s="9" t="s">
        <v>1056</v>
      </c>
      <c r="L215" s="8" t="s">
        <v>1057</v>
      </c>
      <c r="M215" s="9" t="s">
        <v>1058</v>
      </c>
      <c r="N215" s="8" t="s">
        <v>1059</v>
      </c>
      <c r="O215" s="9" t="s">
        <v>1060</v>
      </c>
      <c r="P215" s="8" t="s">
        <v>271</v>
      </c>
      <c r="Q215" s="10">
        <v>2.020763640117E12</v>
      </c>
      <c r="R215" s="10">
        <v>2.0211763640035E13</v>
      </c>
      <c r="S215" s="8" t="s">
        <v>1037</v>
      </c>
      <c r="T215" s="9" t="s">
        <v>1038</v>
      </c>
      <c r="U215" s="9" t="s">
        <v>1039</v>
      </c>
      <c r="V215" s="8" t="s">
        <v>142</v>
      </c>
      <c r="W215" s="9" t="s">
        <v>1061</v>
      </c>
      <c r="X215" s="8">
        <v>12143.0</v>
      </c>
      <c r="Y215" s="9" t="s">
        <v>67</v>
      </c>
      <c r="Z215" s="11" t="s">
        <v>1062</v>
      </c>
      <c r="AA215" s="12">
        <v>1.0E8</v>
      </c>
      <c r="AB215" s="9" t="s">
        <v>1018</v>
      </c>
      <c r="AC215" s="9" t="s">
        <v>107</v>
      </c>
    </row>
    <row r="216" ht="14.25" customHeight="1">
      <c r="A216" s="8" t="s">
        <v>1063</v>
      </c>
      <c r="B216" s="9" t="s">
        <v>1064</v>
      </c>
      <c r="C216" s="8" t="s">
        <v>1065</v>
      </c>
      <c r="D216" s="9" t="s">
        <v>1066</v>
      </c>
      <c r="E216" s="9" t="s">
        <v>394</v>
      </c>
      <c r="F216" s="8" t="s">
        <v>1052</v>
      </c>
      <c r="G216" s="8" t="s">
        <v>1053</v>
      </c>
      <c r="H216" s="9" t="s">
        <v>1054</v>
      </c>
      <c r="I216" s="8" t="s">
        <v>1055</v>
      </c>
      <c r="J216" s="8" t="s">
        <v>94</v>
      </c>
      <c r="K216" s="9" t="s">
        <v>1056</v>
      </c>
      <c r="L216" s="8" t="s">
        <v>1057</v>
      </c>
      <c r="M216" s="9" t="s">
        <v>1058</v>
      </c>
      <c r="N216" s="8" t="s">
        <v>1059</v>
      </c>
      <c r="O216" s="9" t="s">
        <v>1060</v>
      </c>
      <c r="P216" s="8" t="s">
        <v>271</v>
      </c>
      <c r="Q216" s="10">
        <v>2.020763640118E12</v>
      </c>
      <c r="R216" s="10">
        <v>2.0211763640036E13</v>
      </c>
      <c r="S216" s="8" t="s">
        <v>1067</v>
      </c>
      <c r="T216" s="9" t="s">
        <v>1068</v>
      </c>
      <c r="U216" s="9" t="s">
        <v>1069</v>
      </c>
      <c r="V216" s="8" t="s">
        <v>47</v>
      </c>
      <c r="W216" s="9" t="s">
        <v>1070</v>
      </c>
      <c r="X216" s="8">
        <v>11101.0</v>
      </c>
      <c r="Y216" s="9" t="s">
        <v>49</v>
      </c>
      <c r="Z216" s="11" t="s">
        <v>1071</v>
      </c>
      <c r="AA216" s="13" t="str">
        <f>396028055-201176683</f>
        <v> $  194,851,372 </v>
      </c>
      <c r="AB216" s="9" t="s">
        <v>1018</v>
      </c>
      <c r="AC216" s="9" t="s">
        <v>107</v>
      </c>
    </row>
    <row r="217" ht="14.25" customHeight="1">
      <c r="A217" s="8" t="s">
        <v>1063</v>
      </c>
      <c r="B217" s="9" t="s">
        <v>1064</v>
      </c>
      <c r="C217" s="8" t="s">
        <v>1065</v>
      </c>
      <c r="D217" s="9" t="s">
        <v>1066</v>
      </c>
      <c r="E217" s="9" t="s">
        <v>394</v>
      </c>
      <c r="F217" s="8" t="s">
        <v>1052</v>
      </c>
      <c r="G217" s="8" t="s">
        <v>1053</v>
      </c>
      <c r="H217" s="9" t="s">
        <v>1054</v>
      </c>
      <c r="I217" s="8" t="s">
        <v>1055</v>
      </c>
      <c r="J217" s="8" t="s">
        <v>94</v>
      </c>
      <c r="K217" s="9" t="s">
        <v>1056</v>
      </c>
      <c r="L217" s="8" t="s">
        <v>1057</v>
      </c>
      <c r="M217" s="9" t="s">
        <v>1058</v>
      </c>
      <c r="N217" s="8" t="s">
        <v>1059</v>
      </c>
      <c r="O217" s="9" t="s">
        <v>1060</v>
      </c>
      <c r="P217" s="8" t="s">
        <v>271</v>
      </c>
      <c r="Q217" s="10">
        <v>2.020763640118E12</v>
      </c>
      <c r="R217" s="10">
        <v>2.0211763640036E13</v>
      </c>
      <c r="S217" s="8" t="s">
        <v>1067</v>
      </c>
      <c r="T217" s="9" t="s">
        <v>1068</v>
      </c>
      <c r="U217" s="9" t="s">
        <v>1069</v>
      </c>
      <c r="V217" s="8" t="s">
        <v>47</v>
      </c>
      <c r="W217" s="9" t="s">
        <v>1070</v>
      </c>
      <c r="X217" s="8">
        <v>12143.0</v>
      </c>
      <c r="Y217" s="9" t="s">
        <v>67</v>
      </c>
      <c r="Z217" s="11" t="s">
        <v>1072</v>
      </c>
      <c r="AA217" s="12">
        <v>8.17288306E8</v>
      </c>
      <c r="AB217" s="9" t="s">
        <v>1018</v>
      </c>
      <c r="AC217" s="9" t="s">
        <v>107</v>
      </c>
    </row>
    <row r="218" ht="14.25" customHeight="1">
      <c r="A218" s="8" t="s">
        <v>1063</v>
      </c>
      <c r="B218" s="9" t="s">
        <v>1064</v>
      </c>
      <c r="C218" s="8" t="s">
        <v>1065</v>
      </c>
      <c r="D218" s="9" t="s">
        <v>1066</v>
      </c>
      <c r="E218" s="9" t="s">
        <v>394</v>
      </c>
      <c r="F218" s="8" t="s">
        <v>1052</v>
      </c>
      <c r="G218" s="8" t="s">
        <v>1053</v>
      </c>
      <c r="H218" s="9" t="s">
        <v>1054</v>
      </c>
      <c r="I218" s="8" t="s">
        <v>1055</v>
      </c>
      <c r="J218" s="8" t="s">
        <v>94</v>
      </c>
      <c r="K218" s="9" t="s">
        <v>1056</v>
      </c>
      <c r="L218" s="8" t="s">
        <v>1057</v>
      </c>
      <c r="M218" s="9" t="s">
        <v>1058</v>
      </c>
      <c r="N218" s="8" t="s">
        <v>1059</v>
      </c>
      <c r="O218" s="9" t="s">
        <v>1060</v>
      </c>
      <c r="P218" s="8" t="s">
        <v>271</v>
      </c>
      <c r="Q218" s="10">
        <v>2.020763640118E12</v>
      </c>
      <c r="R218" s="10">
        <v>2.0211763640036E13</v>
      </c>
      <c r="S218" s="8" t="s">
        <v>1067</v>
      </c>
      <c r="T218" s="9" t="s">
        <v>1068</v>
      </c>
      <c r="U218" s="9" t="s">
        <v>1069</v>
      </c>
      <c r="V218" s="8" t="s">
        <v>47</v>
      </c>
      <c r="W218" s="9" t="s">
        <v>1070</v>
      </c>
      <c r="X218" s="8">
        <v>12293.0</v>
      </c>
      <c r="Y218" s="9" t="s">
        <v>877</v>
      </c>
      <c r="Z218" s="11" t="s">
        <v>1073</v>
      </c>
      <c r="AA218" s="12">
        <v>3.27362651E8</v>
      </c>
      <c r="AB218" s="9" t="s">
        <v>1018</v>
      </c>
      <c r="AC218" s="9" t="s">
        <v>107</v>
      </c>
    </row>
    <row r="219" ht="14.25" customHeight="1">
      <c r="A219" s="8" t="s">
        <v>1063</v>
      </c>
      <c r="B219" s="9" t="s">
        <v>1064</v>
      </c>
      <c r="C219" s="8" t="s">
        <v>1065</v>
      </c>
      <c r="D219" s="9" t="s">
        <v>1066</v>
      </c>
      <c r="E219" s="9" t="s">
        <v>394</v>
      </c>
      <c r="F219" s="8" t="s">
        <v>1052</v>
      </c>
      <c r="G219" s="8" t="s">
        <v>1053</v>
      </c>
      <c r="H219" s="9" t="s">
        <v>1054</v>
      </c>
      <c r="I219" s="8" t="s">
        <v>1055</v>
      </c>
      <c r="J219" s="8" t="s">
        <v>94</v>
      </c>
      <c r="K219" s="9" t="s">
        <v>1056</v>
      </c>
      <c r="L219" s="8" t="s">
        <v>1057</v>
      </c>
      <c r="M219" s="9" t="s">
        <v>1058</v>
      </c>
      <c r="N219" s="8" t="s">
        <v>1059</v>
      </c>
      <c r="O219" s="9" t="s">
        <v>1060</v>
      </c>
      <c r="P219" s="8" t="s">
        <v>271</v>
      </c>
      <c r="Q219" s="10">
        <v>2.020763640118E12</v>
      </c>
      <c r="R219" s="10">
        <v>2.0211763640036E13</v>
      </c>
      <c r="S219" s="8" t="s">
        <v>1067</v>
      </c>
      <c r="T219" s="9" t="s">
        <v>1068</v>
      </c>
      <c r="U219" s="9" t="s">
        <v>1069</v>
      </c>
      <c r="V219" s="8" t="s">
        <v>47</v>
      </c>
      <c r="W219" s="9" t="s">
        <v>1070</v>
      </c>
      <c r="X219" s="8">
        <v>22143.0</v>
      </c>
      <c r="Y219" s="9" t="s">
        <v>961</v>
      </c>
      <c r="Z219" s="11" t="s">
        <v>1074</v>
      </c>
      <c r="AA219" s="13" t="str">
        <f>166028055+98100000</f>
        <v> $  264,128,055 </v>
      </c>
      <c r="AB219" s="9" t="s">
        <v>1018</v>
      </c>
      <c r="AC219" s="9" t="s">
        <v>107</v>
      </c>
    </row>
    <row r="220" ht="14.25" customHeight="1">
      <c r="A220" s="8" t="s">
        <v>1063</v>
      </c>
      <c r="B220" s="9" t="s">
        <v>1064</v>
      </c>
      <c r="C220" s="8" t="s">
        <v>1065</v>
      </c>
      <c r="D220" s="9" t="s">
        <v>1066</v>
      </c>
      <c r="E220" s="9" t="s">
        <v>394</v>
      </c>
      <c r="F220" s="8" t="s">
        <v>1052</v>
      </c>
      <c r="G220" s="8" t="s">
        <v>1053</v>
      </c>
      <c r="H220" s="9" t="s">
        <v>1054</v>
      </c>
      <c r="I220" s="8" t="s">
        <v>1055</v>
      </c>
      <c r="J220" s="8" t="s">
        <v>94</v>
      </c>
      <c r="K220" s="9" t="s">
        <v>1056</v>
      </c>
      <c r="L220" s="8" t="s">
        <v>1057</v>
      </c>
      <c r="M220" s="9" t="s">
        <v>1058</v>
      </c>
      <c r="N220" s="8" t="s">
        <v>1059</v>
      </c>
      <c r="O220" s="9" t="s">
        <v>1060</v>
      </c>
      <c r="P220" s="8" t="s">
        <v>271</v>
      </c>
      <c r="Q220" s="10">
        <v>2.020763640118E12</v>
      </c>
      <c r="R220" s="10">
        <v>2.0211763640036E13</v>
      </c>
      <c r="S220" s="8" t="s">
        <v>1067</v>
      </c>
      <c r="T220" s="9" t="s">
        <v>1068</v>
      </c>
      <c r="U220" s="9" t="s">
        <v>1069</v>
      </c>
      <c r="V220" s="8" t="s">
        <v>47</v>
      </c>
      <c r="W220" s="9" t="s">
        <v>1070</v>
      </c>
      <c r="X220" s="8">
        <v>22292.0</v>
      </c>
      <c r="Y220" s="9" t="s">
        <v>1075</v>
      </c>
      <c r="Z220" s="11" t="s">
        <v>1076</v>
      </c>
      <c r="AA220" s="12">
        <v>3.27362651E8</v>
      </c>
      <c r="AB220" s="9" t="s">
        <v>1018</v>
      </c>
      <c r="AC220" s="9" t="s">
        <v>107</v>
      </c>
    </row>
    <row r="221" ht="14.25" customHeight="1">
      <c r="A221" s="8" t="s">
        <v>1063</v>
      </c>
      <c r="B221" s="9" t="s">
        <v>1064</v>
      </c>
      <c r="C221" s="8" t="s">
        <v>1065</v>
      </c>
      <c r="D221" s="9" t="s">
        <v>1066</v>
      </c>
      <c r="E221" s="9" t="s">
        <v>394</v>
      </c>
      <c r="F221" s="8" t="s">
        <v>1052</v>
      </c>
      <c r="G221" s="8" t="s">
        <v>1053</v>
      </c>
      <c r="H221" s="9" t="s">
        <v>1054</v>
      </c>
      <c r="I221" s="8" t="s">
        <v>1055</v>
      </c>
      <c r="J221" s="8" t="s">
        <v>94</v>
      </c>
      <c r="K221" s="9" t="s">
        <v>1056</v>
      </c>
      <c r="L221" s="8" t="s">
        <v>1057</v>
      </c>
      <c r="M221" s="9" t="s">
        <v>1058</v>
      </c>
      <c r="N221" s="8" t="s">
        <v>1059</v>
      </c>
      <c r="O221" s="9" t="s">
        <v>1060</v>
      </c>
      <c r="P221" s="8" t="s">
        <v>271</v>
      </c>
      <c r="Q221" s="10">
        <v>2.020763640118E12</v>
      </c>
      <c r="R221" s="10">
        <v>2.0211763640036E13</v>
      </c>
      <c r="S221" s="8" t="s">
        <v>1067</v>
      </c>
      <c r="T221" s="9" t="s">
        <v>1068</v>
      </c>
      <c r="U221" s="9" t="s">
        <v>1069</v>
      </c>
      <c r="V221" s="8" t="s">
        <v>62</v>
      </c>
      <c r="W221" s="9" t="s">
        <v>1077</v>
      </c>
      <c r="X221" s="8">
        <v>11101.0</v>
      </c>
      <c r="Y221" s="9" t="s">
        <v>49</v>
      </c>
      <c r="Z221" s="11" t="s">
        <v>1078</v>
      </c>
      <c r="AA221" s="12">
        <v>1.2063605E7</v>
      </c>
      <c r="AB221" s="9" t="s">
        <v>1018</v>
      </c>
      <c r="AC221" s="9" t="s">
        <v>107</v>
      </c>
    </row>
    <row r="222" ht="14.25" customHeight="1">
      <c r="A222" s="8" t="s">
        <v>1063</v>
      </c>
      <c r="B222" s="9" t="s">
        <v>1064</v>
      </c>
      <c r="C222" s="8" t="s">
        <v>1065</v>
      </c>
      <c r="D222" s="9" t="s">
        <v>1066</v>
      </c>
      <c r="E222" s="9" t="s">
        <v>394</v>
      </c>
      <c r="F222" s="8" t="s">
        <v>1052</v>
      </c>
      <c r="G222" s="8" t="s">
        <v>1053</v>
      </c>
      <c r="H222" s="9" t="s">
        <v>1054</v>
      </c>
      <c r="I222" s="8" t="s">
        <v>1055</v>
      </c>
      <c r="J222" s="8" t="s">
        <v>94</v>
      </c>
      <c r="K222" s="9" t="s">
        <v>1056</v>
      </c>
      <c r="L222" s="8" t="s">
        <v>1057</v>
      </c>
      <c r="M222" s="9" t="s">
        <v>1058</v>
      </c>
      <c r="N222" s="8" t="s">
        <v>1059</v>
      </c>
      <c r="O222" s="9" t="s">
        <v>1060</v>
      </c>
      <c r="P222" s="8" t="s">
        <v>271</v>
      </c>
      <c r="Q222" s="10">
        <v>2.020763640118E12</v>
      </c>
      <c r="R222" s="10">
        <v>2.0211763640036E13</v>
      </c>
      <c r="S222" s="8" t="s">
        <v>1067</v>
      </c>
      <c r="T222" s="9" t="s">
        <v>1068</v>
      </c>
      <c r="U222" s="9" t="s">
        <v>1069</v>
      </c>
      <c r="V222" s="8" t="s">
        <v>62</v>
      </c>
      <c r="W222" s="9" t="s">
        <v>1077</v>
      </c>
      <c r="X222" s="8">
        <v>12143.0</v>
      </c>
      <c r="Y222" s="9" t="s">
        <v>67</v>
      </c>
      <c r="Z222" s="11" t="s">
        <v>1079</v>
      </c>
      <c r="AA222" s="12">
        <v>1.0E8</v>
      </c>
      <c r="AB222" s="9" t="s">
        <v>1018</v>
      </c>
      <c r="AC222" s="9" t="s">
        <v>107</v>
      </c>
    </row>
    <row r="223" ht="14.25" customHeight="1">
      <c r="A223" s="8" t="s">
        <v>1063</v>
      </c>
      <c r="B223" s="9" t="s">
        <v>1064</v>
      </c>
      <c r="C223" s="8" t="s">
        <v>1065</v>
      </c>
      <c r="D223" s="9" t="s">
        <v>1066</v>
      </c>
      <c r="E223" s="9" t="s">
        <v>394</v>
      </c>
      <c r="F223" s="8" t="s">
        <v>1052</v>
      </c>
      <c r="G223" s="8" t="s">
        <v>1053</v>
      </c>
      <c r="H223" s="9" t="s">
        <v>1054</v>
      </c>
      <c r="I223" s="8" t="s">
        <v>1055</v>
      </c>
      <c r="J223" s="8" t="s">
        <v>94</v>
      </c>
      <c r="K223" s="9" t="s">
        <v>1056</v>
      </c>
      <c r="L223" s="8" t="s">
        <v>1057</v>
      </c>
      <c r="M223" s="9" t="s">
        <v>1058</v>
      </c>
      <c r="N223" s="8" t="s">
        <v>1059</v>
      </c>
      <c r="O223" s="9" t="s">
        <v>1060</v>
      </c>
      <c r="P223" s="8" t="s">
        <v>271</v>
      </c>
      <c r="Q223" s="10">
        <v>2.020763640118E12</v>
      </c>
      <c r="R223" s="10">
        <v>2.0211763640036E13</v>
      </c>
      <c r="S223" s="8" t="s">
        <v>1067</v>
      </c>
      <c r="T223" s="9" t="s">
        <v>1068</v>
      </c>
      <c r="U223" s="9" t="s">
        <v>1069</v>
      </c>
      <c r="V223" s="8" t="s">
        <v>62</v>
      </c>
      <c r="W223" s="9" t="s">
        <v>1077</v>
      </c>
      <c r="X223" s="8">
        <v>12293.0</v>
      </c>
      <c r="Y223" s="9" t="s">
        <v>877</v>
      </c>
      <c r="Z223" s="11" t="s">
        <v>1080</v>
      </c>
      <c r="AA223" s="12">
        <v>2.0E8</v>
      </c>
      <c r="AB223" s="9" t="s">
        <v>1018</v>
      </c>
      <c r="AC223" s="9" t="s">
        <v>107</v>
      </c>
    </row>
    <row r="224" ht="14.25" customHeight="1">
      <c r="A224" s="8" t="s">
        <v>1063</v>
      </c>
      <c r="B224" s="9" t="s">
        <v>1064</v>
      </c>
      <c r="C224" s="8" t="s">
        <v>1065</v>
      </c>
      <c r="D224" s="9" t="s">
        <v>1066</v>
      </c>
      <c r="E224" s="9" t="s">
        <v>394</v>
      </c>
      <c r="F224" s="8" t="s">
        <v>1052</v>
      </c>
      <c r="G224" s="8" t="s">
        <v>1053</v>
      </c>
      <c r="H224" s="9" t="s">
        <v>1054</v>
      </c>
      <c r="I224" s="8" t="s">
        <v>1055</v>
      </c>
      <c r="J224" s="8" t="s">
        <v>94</v>
      </c>
      <c r="K224" s="9" t="s">
        <v>1056</v>
      </c>
      <c r="L224" s="8" t="s">
        <v>1057</v>
      </c>
      <c r="M224" s="9" t="s">
        <v>1058</v>
      </c>
      <c r="N224" s="8" t="s">
        <v>1059</v>
      </c>
      <c r="O224" s="9" t="s">
        <v>1060</v>
      </c>
      <c r="P224" s="8" t="s">
        <v>271</v>
      </c>
      <c r="Q224" s="10">
        <v>2.020763640118E12</v>
      </c>
      <c r="R224" s="10">
        <v>2.0211763640036E13</v>
      </c>
      <c r="S224" s="8" t="s">
        <v>1067</v>
      </c>
      <c r="T224" s="9" t="s">
        <v>1068</v>
      </c>
      <c r="U224" s="9" t="s">
        <v>1069</v>
      </c>
      <c r="V224" s="8" t="s">
        <v>62</v>
      </c>
      <c r="W224" s="9" t="s">
        <v>1077</v>
      </c>
      <c r="X224" s="8">
        <v>21101.0</v>
      </c>
      <c r="Y224" s="9" t="s">
        <v>1020</v>
      </c>
      <c r="Z224" s="11" t="s">
        <v>1081</v>
      </c>
      <c r="AA224" s="12">
        <v>4.1164394528E8</v>
      </c>
      <c r="AB224" s="9" t="s">
        <v>1018</v>
      </c>
      <c r="AC224" s="9" t="s">
        <v>107</v>
      </c>
    </row>
    <row r="225" ht="14.25" customHeight="1">
      <c r="A225" s="8" t="s">
        <v>1063</v>
      </c>
      <c r="B225" s="9" t="s">
        <v>1064</v>
      </c>
      <c r="C225" s="8" t="s">
        <v>1065</v>
      </c>
      <c r="D225" s="9" t="s">
        <v>1066</v>
      </c>
      <c r="E225" s="9" t="s">
        <v>394</v>
      </c>
      <c r="F225" s="8" t="s">
        <v>1052</v>
      </c>
      <c r="G225" s="8" t="s">
        <v>1053</v>
      </c>
      <c r="H225" s="9" t="s">
        <v>1054</v>
      </c>
      <c r="I225" s="8" t="s">
        <v>1055</v>
      </c>
      <c r="J225" s="8" t="s">
        <v>94</v>
      </c>
      <c r="K225" s="9" t="s">
        <v>1056</v>
      </c>
      <c r="L225" s="8" t="s">
        <v>1057</v>
      </c>
      <c r="M225" s="9" t="s">
        <v>1058</v>
      </c>
      <c r="N225" s="8" t="s">
        <v>1059</v>
      </c>
      <c r="O225" s="9" t="s">
        <v>1060</v>
      </c>
      <c r="P225" s="8" t="s">
        <v>271</v>
      </c>
      <c r="Q225" s="10">
        <v>2.020763640118E12</v>
      </c>
      <c r="R225" s="10">
        <v>2.0211763640036E13</v>
      </c>
      <c r="S225" s="8" t="s">
        <v>1067</v>
      </c>
      <c r="T225" s="9" t="s">
        <v>1068</v>
      </c>
      <c r="U225" s="9" t="s">
        <v>1069</v>
      </c>
      <c r="V225" s="8" t="s">
        <v>62</v>
      </c>
      <c r="W225" s="9" t="s">
        <v>1077</v>
      </c>
      <c r="X225" s="8">
        <v>22143.0</v>
      </c>
      <c r="Y225" s="9" t="s">
        <v>961</v>
      </c>
      <c r="Z225" s="11" t="s">
        <v>1082</v>
      </c>
      <c r="AA225" s="12">
        <v>3.02E8</v>
      </c>
      <c r="AB225" s="9" t="s">
        <v>1018</v>
      </c>
      <c r="AC225" s="9" t="s">
        <v>107</v>
      </c>
    </row>
    <row r="226" ht="14.25" customHeight="1">
      <c r="A226" s="8" t="s">
        <v>1063</v>
      </c>
      <c r="B226" s="9" t="s">
        <v>1064</v>
      </c>
      <c r="C226" s="8" t="s">
        <v>1065</v>
      </c>
      <c r="D226" s="9" t="s">
        <v>1066</v>
      </c>
      <c r="E226" s="9" t="s">
        <v>394</v>
      </c>
      <c r="F226" s="8" t="s">
        <v>1052</v>
      </c>
      <c r="G226" s="8" t="s">
        <v>1053</v>
      </c>
      <c r="H226" s="9" t="s">
        <v>1054</v>
      </c>
      <c r="I226" s="8" t="s">
        <v>1055</v>
      </c>
      <c r="J226" s="8" t="s">
        <v>94</v>
      </c>
      <c r="K226" s="9" t="s">
        <v>1056</v>
      </c>
      <c r="L226" s="8" t="s">
        <v>1057</v>
      </c>
      <c r="M226" s="9" t="s">
        <v>1058</v>
      </c>
      <c r="N226" s="8" t="s">
        <v>1059</v>
      </c>
      <c r="O226" s="9" t="s">
        <v>1060</v>
      </c>
      <c r="P226" s="8" t="s">
        <v>271</v>
      </c>
      <c r="Q226" s="10">
        <v>2.020763640118E12</v>
      </c>
      <c r="R226" s="10">
        <v>2.0211763640036E13</v>
      </c>
      <c r="S226" s="8" t="s">
        <v>1067</v>
      </c>
      <c r="T226" s="9" t="s">
        <v>1068</v>
      </c>
      <c r="U226" s="9" t="s">
        <v>1069</v>
      </c>
      <c r="V226" s="8" t="s">
        <v>62</v>
      </c>
      <c r="W226" s="9" t="s">
        <v>1077</v>
      </c>
      <c r="X226" s="8">
        <v>22229.0</v>
      </c>
      <c r="Y226" s="9" t="s">
        <v>1083</v>
      </c>
      <c r="Z226" s="11" t="s">
        <v>1084</v>
      </c>
      <c r="AA226" s="12">
        <v>1.58835605472E9</v>
      </c>
      <c r="AB226" s="9" t="s">
        <v>1018</v>
      </c>
      <c r="AC226" s="9" t="s">
        <v>107</v>
      </c>
    </row>
    <row r="227" ht="14.25" customHeight="1">
      <c r="A227" s="8" t="s">
        <v>1063</v>
      </c>
      <c r="B227" s="9" t="s">
        <v>1064</v>
      </c>
      <c r="C227" s="8" t="s">
        <v>1065</v>
      </c>
      <c r="D227" s="9" t="s">
        <v>1066</v>
      </c>
      <c r="E227" s="9" t="s">
        <v>394</v>
      </c>
      <c r="F227" s="8" t="s">
        <v>1052</v>
      </c>
      <c r="G227" s="8" t="s">
        <v>1053</v>
      </c>
      <c r="H227" s="9" t="s">
        <v>1054</v>
      </c>
      <c r="I227" s="8" t="s">
        <v>1055</v>
      </c>
      <c r="J227" s="8" t="s">
        <v>94</v>
      </c>
      <c r="K227" s="9" t="s">
        <v>1056</v>
      </c>
      <c r="L227" s="8" t="s">
        <v>1057</v>
      </c>
      <c r="M227" s="9" t="s">
        <v>1058</v>
      </c>
      <c r="N227" s="8" t="s">
        <v>1059</v>
      </c>
      <c r="O227" s="9" t="s">
        <v>1060</v>
      </c>
      <c r="P227" s="8" t="s">
        <v>271</v>
      </c>
      <c r="Q227" s="10">
        <v>2.020763640118E12</v>
      </c>
      <c r="R227" s="10">
        <v>2.0211763640036E13</v>
      </c>
      <c r="S227" s="8" t="s">
        <v>1067</v>
      </c>
      <c r="T227" s="9" t="s">
        <v>1068</v>
      </c>
      <c r="U227" s="9" t="s">
        <v>1069</v>
      </c>
      <c r="V227" s="8" t="s">
        <v>62</v>
      </c>
      <c r="W227" s="9" t="s">
        <v>1077</v>
      </c>
      <c r="X227" s="8">
        <v>22292.0</v>
      </c>
      <c r="Y227" s="9" t="s">
        <v>1075</v>
      </c>
      <c r="Z227" s="11" t="s">
        <v>1085</v>
      </c>
      <c r="AA227" s="12">
        <v>0.0</v>
      </c>
      <c r="AB227" s="9" t="s">
        <v>1018</v>
      </c>
      <c r="AC227" s="9" t="s">
        <v>107</v>
      </c>
    </row>
    <row r="228" ht="14.25" customHeight="1">
      <c r="A228" s="8" t="s">
        <v>1063</v>
      </c>
      <c r="B228" s="9" t="s">
        <v>1064</v>
      </c>
      <c r="C228" s="8" t="s">
        <v>1065</v>
      </c>
      <c r="D228" s="9" t="s">
        <v>1064</v>
      </c>
      <c r="E228" s="9" t="s">
        <v>394</v>
      </c>
      <c r="F228" s="8" t="s">
        <v>1052</v>
      </c>
      <c r="G228" s="8" t="s">
        <v>1053</v>
      </c>
      <c r="H228" s="9" t="s">
        <v>1054</v>
      </c>
      <c r="I228" s="8" t="s">
        <v>1055</v>
      </c>
      <c r="J228" s="8" t="s">
        <v>94</v>
      </c>
      <c r="K228" s="9" t="s">
        <v>1056</v>
      </c>
      <c r="L228" s="8" t="s">
        <v>1057</v>
      </c>
      <c r="M228" s="9" t="s">
        <v>1058</v>
      </c>
      <c r="N228" s="8" t="s">
        <v>1059</v>
      </c>
      <c r="O228" s="9" t="s">
        <v>1060</v>
      </c>
      <c r="P228" s="8" t="s">
        <v>271</v>
      </c>
      <c r="Q228" s="10">
        <v>2.020763640118E12</v>
      </c>
      <c r="R228" s="10">
        <v>2.0211763640036E13</v>
      </c>
      <c r="S228" s="8" t="s">
        <v>1067</v>
      </c>
      <c r="T228" s="9" t="s">
        <v>1068</v>
      </c>
      <c r="U228" s="9" t="s">
        <v>1069</v>
      </c>
      <c r="V228" s="8" t="s">
        <v>65</v>
      </c>
      <c r="W228" s="9" t="s">
        <v>1086</v>
      </c>
      <c r="X228" s="8">
        <v>11101.0</v>
      </c>
      <c r="Y228" s="9" t="s">
        <v>49</v>
      </c>
      <c r="Z228" s="11" t="s">
        <v>1087</v>
      </c>
      <c r="AA228" s="12">
        <v>3.87936395E8</v>
      </c>
      <c r="AB228" s="9" t="s">
        <v>1018</v>
      </c>
      <c r="AC228" s="9" t="s">
        <v>107</v>
      </c>
    </row>
    <row r="229" ht="14.25" customHeight="1">
      <c r="A229" s="8" t="s">
        <v>1063</v>
      </c>
      <c r="B229" s="9" t="s">
        <v>1064</v>
      </c>
      <c r="C229" s="8" t="s">
        <v>1065</v>
      </c>
      <c r="D229" s="9" t="s">
        <v>1064</v>
      </c>
      <c r="E229" s="9" t="s">
        <v>394</v>
      </c>
      <c r="F229" s="8" t="s">
        <v>1052</v>
      </c>
      <c r="G229" s="8" t="s">
        <v>1053</v>
      </c>
      <c r="H229" s="9" t="s">
        <v>1054</v>
      </c>
      <c r="I229" s="8" t="s">
        <v>1055</v>
      </c>
      <c r="J229" s="8" t="s">
        <v>94</v>
      </c>
      <c r="K229" s="9" t="s">
        <v>1056</v>
      </c>
      <c r="L229" s="8" t="s">
        <v>1057</v>
      </c>
      <c r="M229" s="9" t="s">
        <v>1058</v>
      </c>
      <c r="N229" s="8" t="s">
        <v>1059</v>
      </c>
      <c r="O229" s="9" t="s">
        <v>1060</v>
      </c>
      <c r="P229" s="8" t="s">
        <v>271</v>
      </c>
      <c r="Q229" s="10">
        <v>2.020763640118E12</v>
      </c>
      <c r="R229" s="10">
        <v>2.0211763640036E13</v>
      </c>
      <c r="S229" s="8" t="s">
        <v>1067</v>
      </c>
      <c r="T229" s="9" t="s">
        <v>1068</v>
      </c>
      <c r="U229" s="9" t="s">
        <v>1069</v>
      </c>
      <c r="V229" s="8" t="s">
        <v>65</v>
      </c>
      <c r="W229" s="9" t="s">
        <v>1086</v>
      </c>
      <c r="X229" s="8">
        <v>12143.0</v>
      </c>
      <c r="Y229" s="9" t="s">
        <v>67</v>
      </c>
      <c r="Z229" s="11" t="s">
        <v>1088</v>
      </c>
      <c r="AA229" s="12">
        <v>0.0</v>
      </c>
      <c r="AB229" s="9" t="s">
        <v>1018</v>
      </c>
      <c r="AC229" s="9" t="s">
        <v>107</v>
      </c>
    </row>
    <row r="230" ht="14.25" customHeight="1">
      <c r="A230" s="8" t="s">
        <v>1063</v>
      </c>
      <c r="B230" s="9" t="s">
        <v>1064</v>
      </c>
      <c r="C230" s="8" t="s">
        <v>1065</v>
      </c>
      <c r="D230" s="9" t="s">
        <v>1064</v>
      </c>
      <c r="E230" s="9" t="s">
        <v>394</v>
      </c>
      <c r="F230" s="8" t="s">
        <v>1052</v>
      </c>
      <c r="G230" s="8" t="s">
        <v>1053</v>
      </c>
      <c r="H230" s="9" t="s">
        <v>1054</v>
      </c>
      <c r="I230" s="8" t="s">
        <v>1055</v>
      </c>
      <c r="J230" s="8" t="s">
        <v>94</v>
      </c>
      <c r="K230" s="9" t="s">
        <v>1056</v>
      </c>
      <c r="L230" s="8" t="s">
        <v>1057</v>
      </c>
      <c r="M230" s="9" t="s">
        <v>1058</v>
      </c>
      <c r="N230" s="8" t="s">
        <v>1059</v>
      </c>
      <c r="O230" s="9" t="s">
        <v>1060</v>
      </c>
      <c r="P230" s="8" t="s">
        <v>271</v>
      </c>
      <c r="Q230" s="10">
        <v>2.020763640118E12</v>
      </c>
      <c r="R230" s="10">
        <v>2.0211763640036E13</v>
      </c>
      <c r="S230" s="8" t="s">
        <v>1067</v>
      </c>
      <c r="T230" s="9" t="s">
        <v>1068</v>
      </c>
      <c r="U230" s="9" t="s">
        <v>1069</v>
      </c>
      <c r="V230" s="8" t="s">
        <v>65</v>
      </c>
      <c r="W230" s="9" t="s">
        <v>1086</v>
      </c>
      <c r="X230" s="8">
        <v>12293.0</v>
      </c>
      <c r="Y230" s="9" t="s">
        <v>877</v>
      </c>
      <c r="Z230" s="11" t="s">
        <v>1089</v>
      </c>
      <c r="AA230" s="12">
        <v>3.0E8</v>
      </c>
      <c r="AB230" s="9" t="s">
        <v>1018</v>
      </c>
      <c r="AC230" s="9" t="s">
        <v>107</v>
      </c>
    </row>
    <row r="231" ht="14.25" customHeight="1">
      <c r="A231" s="8" t="s">
        <v>1063</v>
      </c>
      <c r="B231" s="9" t="s">
        <v>1064</v>
      </c>
      <c r="C231" s="8" t="s">
        <v>1065</v>
      </c>
      <c r="D231" s="9" t="s">
        <v>1064</v>
      </c>
      <c r="E231" s="9" t="s">
        <v>394</v>
      </c>
      <c r="F231" s="8" t="s">
        <v>1052</v>
      </c>
      <c r="G231" s="8" t="s">
        <v>1053</v>
      </c>
      <c r="H231" s="9" t="s">
        <v>1054</v>
      </c>
      <c r="I231" s="8" t="s">
        <v>1055</v>
      </c>
      <c r="J231" s="8" t="s">
        <v>94</v>
      </c>
      <c r="K231" s="9" t="s">
        <v>1056</v>
      </c>
      <c r="L231" s="8" t="s">
        <v>1057</v>
      </c>
      <c r="M231" s="9" t="s">
        <v>1058</v>
      </c>
      <c r="N231" s="8" t="s">
        <v>1059</v>
      </c>
      <c r="O231" s="9" t="s">
        <v>1060</v>
      </c>
      <c r="P231" s="8" t="s">
        <v>271</v>
      </c>
      <c r="Q231" s="10">
        <v>2.020763640118E12</v>
      </c>
      <c r="R231" s="10">
        <v>2.0211763640036E13</v>
      </c>
      <c r="S231" s="8" t="s">
        <v>1067</v>
      </c>
      <c r="T231" s="9" t="s">
        <v>1068</v>
      </c>
      <c r="U231" s="9" t="s">
        <v>1069</v>
      </c>
      <c r="V231" s="8" t="s">
        <v>65</v>
      </c>
      <c r="W231" s="9" t="s">
        <v>1086</v>
      </c>
      <c r="X231" s="8">
        <v>22292.0</v>
      </c>
      <c r="Y231" s="9" t="s">
        <v>1075</v>
      </c>
      <c r="Z231" s="11" t="s">
        <v>1090</v>
      </c>
      <c r="AA231" s="12">
        <v>0.0</v>
      </c>
      <c r="AB231" s="9" t="s">
        <v>1018</v>
      </c>
      <c r="AC231" s="9" t="s">
        <v>107</v>
      </c>
    </row>
    <row r="232" ht="14.25" customHeight="1">
      <c r="A232" s="8" t="s">
        <v>1063</v>
      </c>
      <c r="B232" s="9" t="s">
        <v>1064</v>
      </c>
      <c r="C232" s="8" t="s">
        <v>1065</v>
      </c>
      <c r="D232" s="9" t="s">
        <v>1064</v>
      </c>
      <c r="E232" s="9" t="s">
        <v>394</v>
      </c>
      <c r="F232" s="8" t="s">
        <v>1052</v>
      </c>
      <c r="G232" s="8" t="s">
        <v>1053</v>
      </c>
      <c r="H232" s="9" t="s">
        <v>1054</v>
      </c>
      <c r="I232" s="8" t="s">
        <v>1055</v>
      </c>
      <c r="J232" s="8" t="s">
        <v>94</v>
      </c>
      <c r="K232" s="9" t="s">
        <v>1056</v>
      </c>
      <c r="L232" s="8" t="s">
        <v>1057</v>
      </c>
      <c r="M232" s="9" t="s">
        <v>1058</v>
      </c>
      <c r="N232" s="8" t="s">
        <v>1059</v>
      </c>
      <c r="O232" s="9" t="s">
        <v>1060</v>
      </c>
      <c r="P232" s="8" t="s">
        <v>271</v>
      </c>
      <c r="Q232" s="10">
        <v>2.020763640118E12</v>
      </c>
      <c r="R232" s="10">
        <v>2.0211763640036E13</v>
      </c>
      <c r="S232" s="8" t="s">
        <v>1067</v>
      </c>
      <c r="T232" s="9" t="s">
        <v>1068</v>
      </c>
      <c r="U232" s="9" t="s">
        <v>1069</v>
      </c>
      <c r="V232" s="8" t="s">
        <v>70</v>
      </c>
      <c r="W232" s="9" t="s">
        <v>1091</v>
      </c>
      <c r="X232" s="8">
        <v>12293.0</v>
      </c>
      <c r="Y232" s="9" t="s">
        <v>877</v>
      </c>
      <c r="Z232" s="11" t="s">
        <v>1092</v>
      </c>
      <c r="AA232" s="12">
        <v>3.5E8</v>
      </c>
      <c r="AB232" s="9" t="s">
        <v>1018</v>
      </c>
      <c r="AC232" s="9" t="s">
        <v>107</v>
      </c>
    </row>
    <row r="233" ht="14.25" customHeight="1">
      <c r="A233" s="8" t="s">
        <v>1063</v>
      </c>
      <c r="B233" s="9" t="s">
        <v>1064</v>
      </c>
      <c r="C233" s="8" t="s">
        <v>1065</v>
      </c>
      <c r="D233" s="9" t="s">
        <v>1064</v>
      </c>
      <c r="E233" s="9" t="s">
        <v>394</v>
      </c>
      <c r="F233" s="8" t="s">
        <v>1052</v>
      </c>
      <c r="G233" s="8" t="s">
        <v>1053</v>
      </c>
      <c r="H233" s="9" t="s">
        <v>1054</v>
      </c>
      <c r="I233" s="8" t="s">
        <v>1055</v>
      </c>
      <c r="J233" s="8" t="s">
        <v>94</v>
      </c>
      <c r="K233" s="9" t="s">
        <v>1056</v>
      </c>
      <c r="L233" s="8" t="s">
        <v>1057</v>
      </c>
      <c r="M233" s="9" t="s">
        <v>1058</v>
      </c>
      <c r="N233" s="8" t="s">
        <v>1059</v>
      </c>
      <c r="O233" s="9" t="s">
        <v>1060</v>
      </c>
      <c r="P233" s="8" t="s">
        <v>271</v>
      </c>
      <c r="Q233" s="10">
        <v>2.020763640118E12</v>
      </c>
      <c r="R233" s="10">
        <v>2.0211763640036E13</v>
      </c>
      <c r="S233" s="8" t="s">
        <v>1067</v>
      </c>
      <c r="T233" s="9" t="s">
        <v>1068</v>
      </c>
      <c r="U233" s="9" t="s">
        <v>1069</v>
      </c>
      <c r="V233" s="8" t="s">
        <v>70</v>
      </c>
      <c r="W233" s="9" t="s">
        <v>1091</v>
      </c>
      <c r="X233" s="8">
        <v>21101.0</v>
      </c>
      <c r="Y233" s="9" t="s">
        <v>1020</v>
      </c>
      <c r="Z233" s="11" t="s">
        <v>1093</v>
      </c>
      <c r="AA233" s="12">
        <v>3.5E8</v>
      </c>
      <c r="AB233" s="9" t="s">
        <v>1018</v>
      </c>
      <c r="AC233" s="9" t="s">
        <v>107</v>
      </c>
    </row>
    <row r="234" ht="14.25" customHeight="1">
      <c r="A234" s="8" t="s">
        <v>1063</v>
      </c>
      <c r="B234" s="9" t="s">
        <v>1064</v>
      </c>
      <c r="C234" s="8" t="s">
        <v>1065</v>
      </c>
      <c r="D234" s="9" t="s">
        <v>1064</v>
      </c>
      <c r="E234" s="9" t="s">
        <v>394</v>
      </c>
      <c r="F234" s="8" t="s">
        <v>1052</v>
      </c>
      <c r="G234" s="8" t="s">
        <v>1053</v>
      </c>
      <c r="H234" s="9" t="s">
        <v>1054</v>
      </c>
      <c r="I234" s="8" t="s">
        <v>1055</v>
      </c>
      <c r="J234" s="8" t="s">
        <v>94</v>
      </c>
      <c r="K234" s="9" t="s">
        <v>1056</v>
      </c>
      <c r="L234" s="8" t="s">
        <v>1057</v>
      </c>
      <c r="M234" s="9" t="s">
        <v>1058</v>
      </c>
      <c r="N234" s="8" t="s">
        <v>1059</v>
      </c>
      <c r="O234" s="9" t="s">
        <v>1060</v>
      </c>
      <c r="P234" s="8" t="s">
        <v>271</v>
      </c>
      <c r="Q234" s="10">
        <v>2.020763640118E12</v>
      </c>
      <c r="R234" s="10">
        <v>2.0211763640036E13</v>
      </c>
      <c r="S234" s="8" t="s">
        <v>1067</v>
      </c>
      <c r="T234" s="9" t="s">
        <v>1068</v>
      </c>
      <c r="U234" s="9" t="s">
        <v>1069</v>
      </c>
      <c r="V234" s="8" t="s">
        <v>70</v>
      </c>
      <c r="W234" s="9" t="s">
        <v>1091</v>
      </c>
      <c r="X234" s="8">
        <v>22292.0</v>
      </c>
      <c r="Y234" s="9" t="s">
        <v>1075</v>
      </c>
      <c r="Z234" s="11" t="s">
        <v>1094</v>
      </c>
      <c r="AA234" s="12">
        <v>0.0</v>
      </c>
      <c r="AB234" s="9" t="s">
        <v>1018</v>
      </c>
      <c r="AC234" s="9" t="s">
        <v>107</v>
      </c>
    </row>
    <row r="235" ht="14.25" customHeight="1">
      <c r="A235" s="8" t="s">
        <v>1063</v>
      </c>
      <c r="B235" s="9" t="s">
        <v>1064</v>
      </c>
      <c r="C235" s="8" t="s">
        <v>1065</v>
      </c>
      <c r="D235" s="9" t="s">
        <v>1064</v>
      </c>
      <c r="E235" s="9" t="s">
        <v>394</v>
      </c>
      <c r="F235" s="8" t="s">
        <v>1052</v>
      </c>
      <c r="G235" s="8" t="s">
        <v>1053</v>
      </c>
      <c r="H235" s="9" t="s">
        <v>1054</v>
      </c>
      <c r="I235" s="8" t="s">
        <v>1055</v>
      </c>
      <c r="J235" s="8" t="s">
        <v>94</v>
      </c>
      <c r="K235" s="9" t="s">
        <v>1056</v>
      </c>
      <c r="L235" s="8" t="s">
        <v>1057</v>
      </c>
      <c r="M235" s="9" t="s">
        <v>1058</v>
      </c>
      <c r="N235" s="8" t="s">
        <v>1059</v>
      </c>
      <c r="O235" s="9" t="s">
        <v>1060</v>
      </c>
      <c r="P235" s="8" t="s">
        <v>271</v>
      </c>
      <c r="Q235" s="10">
        <v>2.020763640118E12</v>
      </c>
      <c r="R235" s="10">
        <v>2.0211763640036E13</v>
      </c>
      <c r="S235" s="8" t="s">
        <v>1067</v>
      </c>
      <c r="T235" s="9" t="s">
        <v>1068</v>
      </c>
      <c r="U235" s="9" t="s">
        <v>1069</v>
      </c>
      <c r="V235" s="8" t="s">
        <v>142</v>
      </c>
      <c r="W235" s="9" t="s">
        <v>1095</v>
      </c>
      <c r="X235" s="8">
        <v>12143.0</v>
      </c>
      <c r="Y235" s="9" t="s">
        <v>67</v>
      </c>
      <c r="Z235" s="11" t="s">
        <v>1096</v>
      </c>
      <c r="AA235" s="12">
        <v>5.7210181E7</v>
      </c>
      <c r="AB235" s="9" t="s">
        <v>1018</v>
      </c>
      <c r="AC235" s="9" t="s">
        <v>107</v>
      </c>
    </row>
    <row r="236" ht="14.25" customHeight="1">
      <c r="A236" s="8" t="s">
        <v>1063</v>
      </c>
      <c r="B236" s="9" t="s">
        <v>1064</v>
      </c>
      <c r="C236" s="8" t="s">
        <v>1065</v>
      </c>
      <c r="D236" s="9" t="s">
        <v>1064</v>
      </c>
      <c r="E236" s="9" t="s">
        <v>394</v>
      </c>
      <c r="F236" s="8" t="s">
        <v>1052</v>
      </c>
      <c r="G236" s="8" t="s">
        <v>1053</v>
      </c>
      <c r="H236" s="9" t="s">
        <v>1054</v>
      </c>
      <c r="I236" s="8" t="s">
        <v>1055</v>
      </c>
      <c r="J236" s="8" t="s">
        <v>94</v>
      </c>
      <c r="K236" s="9" t="s">
        <v>1056</v>
      </c>
      <c r="L236" s="8" t="s">
        <v>1057</v>
      </c>
      <c r="M236" s="9" t="s">
        <v>1058</v>
      </c>
      <c r="N236" s="8" t="s">
        <v>1059</v>
      </c>
      <c r="O236" s="9" t="s">
        <v>1060</v>
      </c>
      <c r="P236" s="8" t="s">
        <v>271</v>
      </c>
      <c r="Q236" s="10">
        <v>2.020763640118E12</v>
      </c>
      <c r="R236" s="10">
        <v>2.0211763640036E13</v>
      </c>
      <c r="S236" s="8" t="s">
        <v>1067</v>
      </c>
      <c r="T236" s="9" t="s">
        <v>1068</v>
      </c>
      <c r="U236" s="9" t="s">
        <v>1069</v>
      </c>
      <c r="V236" s="8" t="s">
        <v>142</v>
      </c>
      <c r="W236" s="9" t="s">
        <v>1095</v>
      </c>
      <c r="X236" s="8">
        <v>12293.0</v>
      </c>
      <c r="Y236" s="9" t="s">
        <v>877</v>
      </c>
      <c r="Z236" s="11" t="s">
        <v>1097</v>
      </c>
      <c r="AA236" s="12">
        <v>5.0637349E7</v>
      </c>
      <c r="AB236" s="9" t="s">
        <v>1018</v>
      </c>
      <c r="AC236" s="9" t="s">
        <v>107</v>
      </c>
    </row>
    <row r="237" ht="14.25" customHeight="1">
      <c r="A237" s="8" t="s">
        <v>1063</v>
      </c>
      <c r="B237" s="9" t="s">
        <v>1064</v>
      </c>
      <c r="C237" s="8" t="s">
        <v>1065</v>
      </c>
      <c r="D237" s="9" t="s">
        <v>1064</v>
      </c>
      <c r="E237" s="9" t="s">
        <v>394</v>
      </c>
      <c r="F237" s="8" t="s">
        <v>1052</v>
      </c>
      <c r="G237" s="8" t="s">
        <v>1053</v>
      </c>
      <c r="H237" s="9" t="s">
        <v>1054</v>
      </c>
      <c r="I237" s="8" t="s">
        <v>1055</v>
      </c>
      <c r="J237" s="8" t="s">
        <v>94</v>
      </c>
      <c r="K237" s="9" t="s">
        <v>1056</v>
      </c>
      <c r="L237" s="8" t="s">
        <v>1057</v>
      </c>
      <c r="M237" s="9" t="s">
        <v>1058</v>
      </c>
      <c r="N237" s="8" t="s">
        <v>1059</v>
      </c>
      <c r="O237" s="9" t="s">
        <v>1060</v>
      </c>
      <c r="P237" s="8" t="s">
        <v>271</v>
      </c>
      <c r="Q237" s="10">
        <v>2.020763640118E12</v>
      </c>
      <c r="R237" s="10">
        <v>2.0211763640036E13</v>
      </c>
      <c r="S237" s="8" t="s">
        <v>1067</v>
      </c>
      <c r="T237" s="9" t="s">
        <v>1068</v>
      </c>
      <c r="U237" s="9" t="s">
        <v>1069</v>
      </c>
      <c r="V237" s="8" t="s">
        <v>142</v>
      </c>
      <c r="W237" s="9" t="s">
        <v>1095</v>
      </c>
      <c r="X237" s="8">
        <v>22292.0</v>
      </c>
      <c r="Y237" s="9" t="s">
        <v>1075</v>
      </c>
      <c r="Z237" s="11" t="s">
        <v>1098</v>
      </c>
      <c r="AA237" s="12">
        <v>5.0637349E7</v>
      </c>
      <c r="AB237" s="9" t="s">
        <v>1018</v>
      </c>
      <c r="AC237" s="9" t="s">
        <v>107</v>
      </c>
    </row>
    <row r="238" ht="14.25" customHeight="1">
      <c r="A238" s="8" t="s">
        <v>1063</v>
      </c>
      <c r="B238" s="9" t="s">
        <v>1064</v>
      </c>
      <c r="C238" s="8" t="s">
        <v>1065</v>
      </c>
      <c r="D238" s="9" t="s">
        <v>1064</v>
      </c>
      <c r="E238" s="9" t="s">
        <v>394</v>
      </c>
      <c r="F238" s="8" t="s">
        <v>1052</v>
      </c>
      <c r="G238" s="8" t="s">
        <v>1053</v>
      </c>
      <c r="H238" s="9" t="s">
        <v>1054</v>
      </c>
      <c r="I238" s="8" t="s">
        <v>1055</v>
      </c>
      <c r="J238" s="8" t="s">
        <v>94</v>
      </c>
      <c r="K238" s="9" t="s">
        <v>1056</v>
      </c>
      <c r="L238" s="8" t="s">
        <v>1057</v>
      </c>
      <c r="M238" s="9" t="s">
        <v>1058</v>
      </c>
      <c r="N238" s="8" t="s">
        <v>1059</v>
      </c>
      <c r="O238" s="9" t="s">
        <v>1060</v>
      </c>
      <c r="P238" s="8" t="s">
        <v>271</v>
      </c>
      <c r="Q238" s="10">
        <v>2.020763640118E12</v>
      </c>
      <c r="R238" s="10">
        <v>2.0211763640036E13</v>
      </c>
      <c r="S238" s="8" t="s">
        <v>1067</v>
      </c>
      <c r="T238" s="9" t="s">
        <v>1068</v>
      </c>
      <c r="U238" s="9" t="s">
        <v>1069</v>
      </c>
      <c r="V238" s="8" t="s">
        <v>150</v>
      </c>
      <c r="W238" s="9" t="s">
        <v>1099</v>
      </c>
      <c r="X238" s="8">
        <v>11101.0</v>
      </c>
      <c r="Y238" s="9" t="s">
        <v>49</v>
      </c>
      <c r="Z238" s="11" t="s">
        <v>1100</v>
      </c>
      <c r="AA238" s="13" t="str">
        <f>326960000+19800000</f>
        <v> $  346,760,000 </v>
      </c>
      <c r="AB238" s="9" t="s">
        <v>1018</v>
      </c>
      <c r="AC238" s="9" t="s">
        <v>107</v>
      </c>
    </row>
    <row r="239" ht="14.25" customHeight="1">
      <c r="A239" s="8" t="s">
        <v>1063</v>
      </c>
      <c r="B239" s="9" t="s">
        <v>1064</v>
      </c>
      <c r="C239" s="8" t="s">
        <v>1065</v>
      </c>
      <c r="D239" s="9" t="s">
        <v>1064</v>
      </c>
      <c r="E239" s="9" t="s">
        <v>394</v>
      </c>
      <c r="F239" s="8" t="s">
        <v>1052</v>
      </c>
      <c r="G239" s="8" t="s">
        <v>1053</v>
      </c>
      <c r="H239" s="9" t="s">
        <v>1054</v>
      </c>
      <c r="I239" s="8" t="s">
        <v>1055</v>
      </c>
      <c r="J239" s="8" t="s">
        <v>94</v>
      </c>
      <c r="K239" s="9" t="s">
        <v>1056</v>
      </c>
      <c r="L239" s="8" t="s">
        <v>1057</v>
      </c>
      <c r="M239" s="9" t="s">
        <v>1058</v>
      </c>
      <c r="N239" s="8" t="s">
        <v>1059</v>
      </c>
      <c r="O239" s="9" t="s">
        <v>1060</v>
      </c>
      <c r="P239" s="8" t="s">
        <v>271</v>
      </c>
      <c r="Q239" s="10">
        <v>2.020763640118E12</v>
      </c>
      <c r="R239" s="10">
        <v>2.0211763640036E13</v>
      </c>
      <c r="S239" s="8" t="s">
        <v>1067</v>
      </c>
      <c r="T239" s="9" t="s">
        <v>1068</v>
      </c>
      <c r="U239" s="9" t="s">
        <v>1069</v>
      </c>
      <c r="V239" s="8" t="s">
        <v>150</v>
      </c>
      <c r="W239" s="9" t="s">
        <v>1099</v>
      </c>
      <c r="X239" s="8">
        <v>21101.0</v>
      </c>
      <c r="Y239" s="9" t="s">
        <v>1020</v>
      </c>
      <c r="Z239" s="11" t="s">
        <v>1101</v>
      </c>
      <c r="AA239" s="12">
        <v>2.412E7</v>
      </c>
      <c r="AB239" s="9" t="s">
        <v>1018</v>
      </c>
      <c r="AC239" s="9" t="s">
        <v>107</v>
      </c>
    </row>
    <row r="240" ht="14.25" customHeight="1">
      <c r="A240" s="8" t="s">
        <v>1063</v>
      </c>
      <c r="B240" s="9" t="s">
        <v>1064</v>
      </c>
      <c r="C240" s="8" t="s">
        <v>1065</v>
      </c>
      <c r="D240" s="9" t="s">
        <v>1064</v>
      </c>
      <c r="E240" s="9" t="s">
        <v>394</v>
      </c>
      <c r="F240" s="8" t="s">
        <v>1052</v>
      </c>
      <c r="G240" s="8" t="s">
        <v>1053</v>
      </c>
      <c r="H240" s="9" t="s">
        <v>1054</v>
      </c>
      <c r="I240" s="8" t="s">
        <v>1055</v>
      </c>
      <c r="J240" s="8" t="s">
        <v>94</v>
      </c>
      <c r="K240" s="9" t="s">
        <v>1056</v>
      </c>
      <c r="L240" s="8" t="s">
        <v>1057</v>
      </c>
      <c r="M240" s="9" t="s">
        <v>1058</v>
      </c>
      <c r="N240" s="8" t="s">
        <v>1059</v>
      </c>
      <c r="O240" s="9" t="s">
        <v>1060</v>
      </c>
      <c r="P240" s="8" t="s">
        <v>271</v>
      </c>
      <c r="Q240" s="10">
        <v>2.020763640118E12</v>
      </c>
      <c r="R240" s="10">
        <v>2.0211763640036E13</v>
      </c>
      <c r="S240" s="8" t="s">
        <v>1067</v>
      </c>
      <c r="T240" s="9" t="s">
        <v>1068</v>
      </c>
      <c r="U240" s="9" t="s">
        <v>1069</v>
      </c>
      <c r="V240" s="8" t="s">
        <v>206</v>
      </c>
      <c r="W240" s="9" t="s">
        <v>1102</v>
      </c>
      <c r="X240" s="8">
        <v>12293.0</v>
      </c>
      <c r="Y240" s="9" t="s">
        <v>877</v>
      </c>
      <c r="Z240" s="11" t="s">
        <v>1103</v>
      </c>
      <c r="AA240" s="12">
        <v>7.2E7</v>
      </c>
      <c r="AB240" s="9" t="s">
        <v>1018</v>
      </c>
      <c r="AC240" s="9" t="s">
        <v>107</v>
      </c>
    </row>
    <row r="241" ht="14.25" customHeight="1">
      <c r="A241" s="8" t="s">
        <v>1063</v>
      </c>
      <c r="B241" s="9" t="s">
        <v>1064</v>
      </c>
      <c r="C241" s="8" t="s">
        <v>1065</v>
      </c>
      <c r="D241" s="9" t="s">
        <v>1064</v>
      </c>
      <c r="E241" s="9" t="s">
        <v>394</v>
      </c>
      <c r="F241" s="8" t="s">
        <v>1052</v>
      </c>
      <c r="G241" s="8" t="s">
        <v>1053</v>
      </c>
      <c r="H241" s="9" t="s">
        <v>1054</v>
      </c>
      <c r="I241" s="8" t="s">
        <v>1055</v>
      </c>
      <c r="J241" s="8" t="s">
        <v>94</v>
      </c>
      <c r="K241" s="9" t="s">
        <v>1056</v>
      </c>
      <c r="L241" s="8" t="s">
        <v>1057</v>
      </c>
      <c r="M241" s="9" t="s">
        <v>1058</v>
      </c>
      <c r="N241" s="8" t="s">
        <v>1059</v>
      </c>
      <c r="O241" s="9" t="s">
        <v>1060</v>
      </c>
      <c r="P241" s="8" t="s">
        <v>271</v>
      </c>
      <c r="Q241" s="10">
        <v>2.020763640118E12</v>
      </c>
      <c r="R241" s="10">
        <v>2.0211763640036E13</v>
      </c>
      <c r="S241" s="8" t="s">
        <v>1067</v>
      </c>
      <c r="T241" s="9" t="s">
        <v>1068</v>
      </c>
      <c r="U241" s="9" t="s">
        <v>1069</v>
      </c>
      <c r="V241" s="8" t="s">
        <v>206</v>
      </c>
      <c r="W241" s="9" t="s">
        <v>1102</v>
      </c>
      <c r="X241" s="8">
        <v>22292.0</v>
      </c>
      <c r="Y241" s="9" t="s">
        <v>1075</v>
      </c>
      <c r="Z241" s="11" t="s">
        <v>1104</v>
      </c>
      <c r="AA241" s="12">
        <v>0.0</v>
      </c>
      <c r="AB241" s="9" t="s">
        <v>1018</v>
      </c>
      <c r="AC241" s="9" t="s">
        <v>107</v>
      </c>
    </row>
    <row r="242" ht="14.25" customHeight="1">
      <c r="A242" s="8" t="s">
        <v>1063</v>
      </c>
      <c r="B242" s="9" t="s">
        <v>1064</v>
      </c>
      <c r="C242" s="8" t="s">
        <v>1065</v>
      </c>
      <c r="D242" s="9" t="s">
        <v>1064</v>
      </c>
      <c r="E242" s="9" t="s">
        <v>394</v>
      </c>
      <c r="F242" s="8" t="s">
        <v>1052</v>
      </c>
      <c r="G242" s="8" t="s">
        <v>1053</v>
      </c>
      <c r="H242" s="9" t="s">
        <v>1054</v>
      </c>
      <c r="I242" s="8" t="s">
        <v>1055</v>
      </c>
      <c r="J242" s="8" t="s">
        <v>94</v>
      </c>
      <c r="K242" s="9" t="s">
        <v>1056</v>
      </c>
      <c r="L242" s="8" t="s">
        <v>1057</v>
      </c>
      <c r="M242" s="9" t="s">
        <v>1058</v>
      </c>
      <c r="N242" s="8" t="s">
        <v>1059</v>
      </c>
      <c r="O242" s="9" t="s">
        <v>1060</v>
      </c>
      <c r="P242" s="8" t="s">
        <v>271</v>
      </c>
      <c r="Q242" s="10">
        <v>2.020763640118E12</v>
      </c>
      <c r="R242" s="10">
        <v>2.0211763640036E13</v>
      </c>
      <c r="S242" s="8" t="s">
        <v>1067</v>
      </c>
      <c r="T242" s="9" t="s">
        <v>1068</v>
      </c>
      <c r="U242" s="9" t="s">
        <v>1069</v>
      </c>
      <c r="V242" s="8" t="s">
        <v>209</v>
      </c>
      <c r="W242" s="9" t="s">
        <v>1105</v>
      </c>
      <c r="X242" s="8">
        <v>12293.0</v>
      </c>
      <c r="Y242" s="9" t="s">
        <v>877</v>
      </c>
      <c r="Z242" s="11" t="s">
        <v>1106</v>
      </c>
      <c r="AA242" s="12">
        <v>1.0E8</v>
      </c>
      <c r="AB242" s="9" t="s">
        <v>1018</v>
      </c>
      <c r="AC242" s="9" t="s">
        <v>107</v>
      </c>
    </row>
    <row r="243" ht="14.25" customHeight="1">
      <c r="A243" s="8" t="s">
        <v>1063</v>
      </c>
      <c r="B243" s="9" t="s">
        <v>1064</v>
      </c>
      <c r="C243" s="8" t="s">
        <v>1065</v>
      </c>
      <c r="D243" s="9" t="s">
        <v>1064</v>
      </c>
      <c r="E243" s="9" t="s">
        <v>394</v>
      </c>
      <c r="F243" s="8" t="s">
        <v>1052</v>
      </c>
      <c r="G243" s="8" t="s">
        <v>1053</v>
      </c>
      <c r="H243" s="9" t="s">
        <v>1054</v>
      </c>
      <c r="I243" s="8" t="s">
        <v>1055</v>
      </c>
      <c r="J243" s="8" t="s">
        <v>94</v>
      </c>
      <c r="K243" s="9" t="s">
        <v>1056</v>
      </c>
      <c r="L243" s="8" t="s">
        <v>1057</v>
      </c>
      <c r="M243" s="9" t="s">
        <v>1058</v>
      </c>
      <c r="N243" s="8" t="s">
        <v>1059</v>
      </c>
      <c r="O243" s="9" t="s">
        <v>1060</v>
      </c>
      <c r="P243" s="8" t="s">
        <v>271</v>
      </c>
      <c r="Q243" s="10">
        <v>2.020763640118E12</v>
      </c>
      <c r="R243" s="10">
        <v>2.0211763640036E13</v>
      </c>
      <c r="S243" s="8" t="s">
        <v>1067</v>
      </c>
      <c r="T243" s="9" t="s">
        <v>1068</v>
      </c>
      <c r="U243" s="9" t="s">
        <v>1069</v>
      </c>
      <c r="V243" s="8" t="s">
        <v>209</v>
      </c>
      <c r="W243" s="9" t="s">
        <v>1105</v>
      </c>
      <c r="X243" s="8">
        <v>21101.0</v>
      </c>
      <c r="Y243" s="9" t="s">
        <v>1020</v>
      </c>
      <c r="Z243" s="11" t="s">
        <v>1107</v>
      </c>
      <c r="AA243" s="12">
        <v>4.8948247E8</v>
      </c>
      <c r="AB243" s="9" t="s">
        <v>1018</v>
      </c>
      <c r="AC243" s="9" t="s">
        <v>107</v>
      </c>
    </row>
    <row r="244" ht="14.25" customHeight="1">
      <c r="A244" s="8" t="s">
        <v>1063</v>
      </c>
      <c r="B244" s="9" t="s">
        <v>1064</v>
      </c>
      <c r="C244" s="8" t="s">
        <v>1065</v>
      </c>
      <c r="D244" s="9" t="s">
        <v>1064</v>
      </c>
      <c r="E244" s="9" t="s">
        <v>394</v>
      </c>
      <c r="F244" s="8" t="s">
        <v>1052</v>
      </c>
      <c r="G244" s="8" t="s">
        <v>1053</v>
      </c>
      <c r="H244" s="9" t="s">
        <v>1054</v>
      </c>
      <c r="I244" s="8" t="s">
        <v>1055</v>
      </c>
      <c r="J244" s="8" t="s">
        <v>94</v>
      </c>
      <c r="K244" s="9" t="s">
        <v>1056</v>
      </c>
      <c r="L244" s="8" t="s">
        <v>1057</v>
      </c>
      <c r="M244" s="9" t="s">
        <v>1058</v>
      </c>
      <c r="N244" s="8" t="s">
        <v>1059</v>
      </c>
      <c r="O244" s="9" t="s">
        <v>1060</v>
      </c>
      <c r="P244" s="8" t="s">
        <v>271</v>
      </c>
      <c r="Q244" s="10">
        <v>2.020763640118E12</v>
      </c>
      <c r="R244" s="10">
        <v>2.0211763640036E13</v>
      </c>
      <c r="S244" s="8" t="s">
        <v>1067</v>
      </c>
      <c r="T244" s="9" t="s">
        <v>1068</v>
      </c>
      <c r="U244" s="9" t="s">
        <v>1069</v>
      </c>
      <c r="V244" s="8" t="s">
        <v>209</v>
      </c>
      <c r="W244" s="9" t="s">
        <v>1105</v>
      </c>
      <c r="X244" s="8">
        <v>22292.0</v>
      </c>
      <c r="Y244" s="9" t="s">
        <v>1075</v>
      </c>
      <c r="Z244" s="11" t="s">
        <v>1108</v>
      </c>
      <c r="AA244" s="12">
        <v>0.0</v>
      </c>
      <c r="AB244" s="9" t="s">
        <v>1018</v>
      </c>
      <c r="AC244" s="9" t="s">
        <v>107</v>
      </c>
    </row>
    <row r="245" ht="14.25" customHeight="1">
      <c r="A245" s="8" t="s">
        <v>1109</v>
      </c>
      <c r="B245" s="9" t="s">
        <v>1110</v>
      </c>
      <c r="C245" s="8" t="s">
        <v>1111</v>
      </c>
      <c r="D245" s="9" t="s">
        <v>1112</v>
      </c>
      <c r="E245" s="9" t="s">
        <v>394</v>
      </c>
      <c r="F245" s="8" t="s">
        <v>1113</v>
      </c>
      <c r="G245" s="8" t="s">
        <v>396</v>
      </c>
      <c r="H245" s="9" t="s">
        <v>1114</v>
      </c>
      <c r="I245" s="8" t="s">
        <v>1032</v>
      </c>
      <c r="J245" s="8" t="s">
        <v>38</v>
      </c>
      <c r="K245" s="9" t="s">
        <v>1033</v>
      </c>
      <c r="L245" s="8" t="s">
        <v>1009</v>
      </c>
      <c r="M245" s="9" t="s">
        <v>1010</v>
      </c>
      <c r="N245" s="8" t="s">
        <v>1115</v>
      </c>
      <c r="O245" s="9" t="s">
        <v>1116</v>
      </c>
      <c r="P245" s="8" t="s">
        <v>1117</v>
      </c>
      <c r="Q245" s="10">
        <v>2.020763640119E12</v>
      </c>
      <c r="R245" s="10">
        <v>2.0211763640037E13</v>
      </c>
      <c r="S245" s="8" t="s">
        <v>1118</v>
      </c>
      <c r="T245" s="9" t="s">
        <v>1119</v>
      </c>
      <c r="U245" s="9" t="s">
        <v>1120</v>
      </c>
      <c r="V245" s="8" t="s">
        <v>47</v>
      </c>
      <c r="W245" s="9" t="s">
        <v>1121</v>
      </c>
      <c r="X245" s="8">
        <v>12226.0</v>
      </c>
      <c r="Y245" s="9" t="s">
        <v>1122</v>
      </c>
      <c r="Z245" s="11" t="s">
        <v>1123</v>
      </c>
      <c r="AA245" s="12">
        <v>5.916E9</v>
      </c>
      <c r="AB245" s="9" t="s">
        <v>1018</v>
      </c>
      <c r="AC245" s="9" t="s">
        <v>107</v>
      </c>
    </row>
    <row r="246" ht="14.25" customHeight="1">
      <c r="A246" s="8" t="s">
        <v>1109</v>
      </c>
      <c r="B246" s="9" t="s">
        <v>1110</v>
      </c>
      <c r="C246" s="8" t="s">
        <v>1111</v>
      </c>
      <c r="D246" s="9" t="s">
        <v>1112</v>
      </c>
      <c r="E246" s="9" t="s">
        <v>394</v>
      </c>
      <c r="F246" s="8" t="s">
        <v>1113</v>
      </c>
      <c r="G246" s="8" t="s">
        <v>396</v>
      </c>
      <c r="H246" s="9" t="s">
        <v>1114</v>
      </c>
      <c r="I246" s="8" t="s">
        <v>1032</v>
      </c>
      <c r="J246" s="8" t="s">
        <v>38</v>
      </c>
      <c r="K246" s="9" t="s">
        <v>1033</v>
      </c>
      <c r="L246" s="8" t="s">
        <v>1009</v>
      </c>
      <c r="M246" s="9" t="s">
        <v>1010</v>
      </c>
      <c r="N246" s="8" t="s">
        <v>1124</v>
      </c>
      <c r="O246" s="9" t="s">
        <v>1125</v>
      </c>
      <c r="P246" s="8" t="s">
        <v>1126</v>
      </c>
      <c r="Q246" s="10">
        <v>2.020763640119E12</v>
      </c>
      <c r="R246" s="10">
        <v>2.0211763640037E13</v>
      </c>
      <c r="S246" s="8" t="s">
        <v>1118</v>
      </c>
      <c r="T246" s="9" t="s">
        <v>1119</v>
      </c>
      <c r="U246" s="9" t="s">
        <v>1120</v>
      </c>
      <c r="V246" s="8" t="s">
        <v>62</v>
      </c>
      <c r="W246" s="9" t="s">
        <v>1127</v>
      </c>
      <c r="X246" s="8">
        <v>12226.0</v>
      </c>
      <c r="Y246" s="9" t="s">
        <v>1122</v>
      </c>
      <c r="Z246" s="11" t="s">
        <v>1128</v>
      </c>
      <c r="AA246" s="12">
        <v>1.404695415E9</v>
      </c>
      <c r="AB246" s="9" t="s">
        <v>1018</v>
      </c>
      <c r="AC246" s="9" t="s">
        <v>107</v>
      </c>
    </row>
    <row r="247" ht="14.25" customHeight="1">
      <c r="A247" s="8" t="s">
        <v>1109</v>
      </c>
      <c r="B247" s="9" t="s">
        <v>1110</v>
      </c>
      <c r="C247" s="8" t="s">
        <v>1111</v>
      </c>
      <c r="D247" s="9" t="s">
        <v>1112</v>
      </c>
      <c r="E247" s="9" t="s">
        <v>394</v>
      </c>
      <c r="F247" s="8" t="s">
        <v>1113</v>
      </c>
      <c r="G247" s="8" t="s">
        <v>396</v>
      </c>
      <c r="H247" s="9" t="s">
        <v>1114</v>
      </c>
      <c r="I247" s="8" t="s">
        <v>1032</v>
      </c>
      <c r="J247" s="8" t="s">
        <v>38</v>
      </c>
      <c r="K247" s="9" t="s">
        <v>1033</v>
      </c>
      <c r="L247" s="8" t="s">
        <v>1009</v>
      </c>
      <c r="M247" s="9" t="s">
        <v>1010</v>
      </c>
      <c r="N247" s="8" t="s">
        <v>1124</v>
      </c>
      <c r="O247" s="9" t="s">
        <v>1125</v>
      </c>
      <c r="P247" s="8" t="s">
        <v>1126</v>
      </c>
      <c r="Q247" s="10">
        <v>2.020763640119E12</v>
      </c>
      <c r="R247" s="10">
        <v>2.0211763640037E13</v>
      </c>
      <c r="S247" s="8" t="s">
        <v>1118</v>
      </c>
      <c r="T247" s="9" t="s">
        <v>1119</v>
      </c>
      <c r="U247" s="9" t="s">
        <v>1120</v>
      </c>
      <c r="V247" s="8" t="s">
        <v>62</v>
      </c>
      <c r="W247" s="9" t="s">
        <v>1127</v>
      </c>
      <c r="X247" s="8">
        <v>22226.0</v>
      </c>
      <c r="Y247" s="9" t="s">
        <v>1129</v>
      </c>
      <c r="Z247" s="11" t="s">
        <v>1130</v>
      </c>
      <c r="AA247" s="12">
        <v>1.12562291493E9</v>
      </c>
      <c r="AB247" s="9" t="s">
        <v>1018</v>
      </c>
      <c r="AC247" s="9" t="s">
        <v>107</v>
      </c>
    </row>
    <row r="248" ht="14.25" customHeight="1">
      <c r="A248" s="8" t="s">
        <v>1109</v>
      </c>
      <c r="B248" s="9" t="s">
        <v>1110</v>
      </c>
      <c r="C248" s="8" t="s">
        <v>1111</v>
      </c>
      <c r="D248" s="9" t="s">
        <v>1112</v>
      </c>
      <c r="E248" s="9" t="s">
        <v>394</v>
      </c>
      <c r="F248" s="8" t="s">
        <v>1113</v>
      </c>
      <c r="G248" s="8" t="s">
        <v>396</v>
      </c>
      <c r="H248" s="9" t="s">
        <v>1114</v>
      </c>
      <c r="I248" s="8" t="s">
        <v>1032</v>
      </c>
      <c r="J248" s="8" t="s">
        <v>38</v>
      </c>
      <c r="K248" s="9" t="s">
        <v>1033</v>
      </c>
      <c r="L248" s="8" t="s">
        <v>1009</v>
      </c>
      <c r="M248" s="9" t="s">
        <v>1010</v>
      </c>
      <c r="N248" s="8" t="s">
        <v>1115</v>
      </c>
      <c r="O248" s="9" t="s">
        <v>1116</v>
      </c>
      <c r="P248" s="8" t="s">
        <v>1117</v>
      </c>
      <c r="Q248" s="10">
        <v>2.020763640119E12</v>
      </c>
      <c r="R248" s="10">
        <v>2.0211763640037E13</v>
      </c>
      <c r="S248" s="8" t="s">
        <v>1118</v>
      </c>
      <c r="T248" s="9" t="s">
        <v>1119</v>
      </c>
      <c r="U248" s="9" t="s">
        <v>1120</v>
      </c>
      <c r="V248" s="8" t="s">
        <v>65</v>
      </c>
      <c r="W248" s="9" t="s">
        <v>1131</v>
      </c>
      <c r="X248" s="8">
        <v>12226.0</v>
      </c>
      <c r="Y248" s="9" t="s">
        <v>1122</v>
      </c>
      <c r="Z248" s="11" t="s">
        <v>1132</v>
      </c>
      <c r="AA248" s="12">
        <v>8.654256E8</v>
      </c>
      <c r="AB248" s="9" t="s">
        <v>1018</v>
      </c>
      <c r="AC248" s="9" t="s">
        <v>107</v>
      </c>
    </row>
    <row r="249" ht="14.25" customHeight="1">
      <c r="A249" s="8" t="s">
        <v>1109</v>
      </c>
      <c r="B249" s="9" t="s">
        <v>1110</v>
      </c>
      <c r="C249" s="8" t="s">
        <v>1111</v>
      </c>
      <c r="D249" s="9" t="s">
        <v>1112</v>
      </c>
      <c r="E249" s="9" t="s">
        <v>394</v>
      </c>
      <c r="F249" s="8" t="s">
        <v>1113</v>
      </c>
      <c r="G249" s="8" t="s">
        <v>396</v>
      </c>
      <c r="H249" s="9" t="s">
        <v>1114</v>
      </c>
      <c r="I249" s="8" t="s">
        <v>1032</v>
      </c>
      <c r="J249" s="8" t="s">
        <v>38</v>
      </c>
      <c r="K249" s="9" t="s">
        <v>1033</v>
      </c>
      <c r="L249" s="8" t="s">
        <v>1009</v>
      </c>
      <c r="M249" s="9" t="s">
        <v>1010</v>
      </c>
      <c r="N249" s="8" t="s">
        <v>1115</v>
      </c>
      <c r="O249" s="9" t="s">
        <v>1116</v>
      </c>
      <c r="P249" s="8" t="s">
        <v>1117</v>
      </c>
      <c r="Q249" s="10">
        <v>2.020763640119E12</v>
      </c>
      <c r="R249" s="10">
        <v>2.0211763640037E13</v>
      </c>
      <c r="S249" s="8" t="s">
        <v>1118</v>
      </c>
      <c r="T249" s="9" t="s">
        <v>1119</v>
      </c>
      <c r="U249" s="9" t="s">
        <v>1120</v>
      </c>
      <c r="V249" s="8" t="s">
        <v>70</v>
      </c>
      <c r="W249" s="9" t="s">
        <v>1133</v>
      </c>
      <c r="X249" s="8">
        <v>12226.0</v>
      </c>
      <c r="Y249" s="9" t="s">
        <v>1122</v>
      </c>
      <c r="Z249" s="11" t="s">
        <v>1134</v>
      </c>
      <c r="AA249" s="12">
        <v>2.04E9</v>
      </c>
      <c r="AB249" s="9" t="s">
        <v>1018</v>
      </c>
      <c r="AC249" s="9" t="s">
        <v>107</v>
      </c>
    </row>
    <row r="250" ht="14.25" customHeight="1">
      <c r="A250" s="8" t="s">
        <v>1109</v>
      </c>
      <c r="B250" s="9" t="s">
        <v>1110</v>
      </c>
      <c r="C250" s="8" t="s">
        <v>1111</v>
      </c>
      <c r="D250" s="9" t="s">
        <v>1112</v>
      </c>
      <c r="E250" s="9" t="s">
        <v>394</v>
      </c>
      <c r="F250" s="8" t="s">
        <v>1113</v>
      </c>
      <c r="G250" s="8" t="s">
        <v>396</v>
      </c>
      <c r="H250" s="9" t="s">
        <v>1114</v>
      </c>
      <c r="I250" s="8" t="s">
        <v>1032</v>
      </c>
      <c r="J250" s="8" t="s">
        <v>38</v>
      </c>
      <c r="K250" s="9" t="s">
        <v>1033</v>
      </c>
      <c r="L250" s="8" t="s">
        <v>1009</v>
      </c>
      <c r="M250" s="9" t="s">
        <v>1010</v>
      </c>
      <c r="N250" s="8" t="s">
        <v>1135</v>
      </c>
      <c r="O250" s="9" t="s">
        <v>1136</v>
      </c>
      <c r="P250" s="8" t="s">
        <v>38</v>
      </c>
      <c r="Q250" s="10">
        <v>2.020763640119E12</v>
      </c>
      <c r="R250" s="10">
        <v>2.0211763640037E13</v>
      </c>
      <c r="S250" s="8" t="s">
        <v>1118</v>
      </c>
      <c r="T250" s="9" t="s">
        <v>1119</v>
      </c>
      <c r="U250" s="9" t="s">
        <v>1120</v>
      </c>
      <c r="V250" s="8" t="s">
        <v>142</v>
      </c>
      <c r="W250" s="9" t="s">
        <v>1137</v>
      </c>
      <c r="X250" s="8">
        <v>12226.0</v>
      </c>
      <c r="Y250" s="9" t="s">
        <v>1122</v>
      </c>
      <c r="Z250" s="11" t="s">
        <v>1138</v>
      </c>
      <c r="AA250" s="12">
        <v>3.0E8</v>
      </c>
      <c r="AB250" s="9" t="s">
        <v>1018</v>
      </c>
      <c r="AC250" s="9" t="s">
        <v>107</v>
      </c>
    </row>
    <row r="251" ht="14.25" customHeight="1">
      <c r="A251" s="8" t="s">
        <v>1109</v>
      </c>
      <c r="B251" s="9" t="s">
        <v>1110</v>
      </c>
      <c r="C251" s="8" t="s">
        <v>1111</v>
      </c>
      <c r="D251" s="9" t="s">
        <v>1112</v>
      </c>
      <c r="E251" s="9" t="s">
        <v>394</v>
      </c>
      <c r="F251" s="8" t="s">
        <v>1113</v>
      </c>
      <c r="G251" s="8" t="s">
        <v>396</v>
      </c>
      <c r="H251" s="9" t="s">
        <v>1114</v>
      </c>
      <c r="I251" s="8" t="s">
        <v>1032</v>
      </c>
      <c r="J251" s="8" t="s">
        <v>38</v>
      </c>
      <c r="K251" s="9" t="s">
        <v>1033</v>
      </c>
      <c r="L251" s="8" t="s">
        <v>1009</v>
      </c>
      <c r="M251" s="9" t="s">
        <v>1010</v>
      </c>
      <c r="N251" s="8" t="s">
        <v>1124</v>
      </c>
      <c r="O251" s="9" t="s">
        <v>1125</v>
      </c>
      <c r="P251" s="8" t="s">
        <v>1126</v>
      </c>
      <c r="Q251" s="10">
        <v>2.020763640119E12</v>
      </c>
      <c r="R251" s="10">
        <v>2.0211763640037E13</v>
      </c>
      <c r="S251" s="8" t="s">
        <v>1118</v>
      </c>
      <c r="T251" s="9" t="s">
        <v>1119</v>
      </c>
      <c r="U251" s="9" t="s">
        <v>1120</v>
      </c>
      <c r="V251" s="8" t="s">
        <v>150</v>
      </c>
      <c r="W251" s="9" t="s">
        <v>1139</v>
      </c>
      <c r="X251" s="8">
        <v>11101.0</v>
      </c>
      <c r="Y251" s="9" t="s">
        <v>49</v>
      </c>
      <c r="Z251" s="11" t="s">
        <v>1140</v>
      </c>
      <c r="AA251" s="13" t="str">
        <f>48800000+41300000</f>
        <v> $  90,100,000 </v>
      </c>
      <c r="AB251" s="9" t="s">
        <v>1018</v>
      </c>
      <c r="AC251" s="9" t="s">
        <v>107</v>
      </c>
    </row>
    <row r="252" ht="14.25" customHeight="1">
      <c r="A252" s="8" t="s">
        <v>1109</v>
      </c>
      <c r="B252" s="9" t="s">
        <v>1110</v>
      </c>
      <c r="C252" s="8" t="s">
        <v>1111</v>
      </c>
      <c r="D252" s="9" t="s">
        <v>1112</v>
      </c>
      <c r="E252" s="9" t="s">
        <v>394</v>
      </c>
      <c r="F252" s="8" t="s">
        <v>1113</v>
      </c>
      <c r="G252" s="8" t="s">
        <v>396</v>
      </c>
      <c r="H252" s="9" t="s">
        <v>1114</v>
      </c>
      <c r="I252" s="8" t="s">
        <v>1032</v>
      </c>
      <c r="J252" s="8" t="s">
        <v>38</v>
      </c>
      <c r="K252" s="9" t="s">
        <v>1033</v>
      </c>
      <c r="L252" s="8" t="s">
        <v>1009</v>
      </c>
      <c r="M252" s="9" t="s">
        <v>1010</v>
      </c>
      <c r="N252" s="8" t="s">
        <v>1124</v>
      </c>
      <c r="O252" s="9" t="s">
        <v>1125</v>
      </c>
      <c r="P252" s="8" t="s">
        <v>1126</v>
      </c>
      <c r="Q252" s="10">
        <v>2.020763640119E12</v>
      </c>
      <c r="R252" s="10">
        <v>2.0211763640037E13</v>
      </c>
      <c r="S252" s="8" t="s">
        <v>1118</v>
      </c>
      <c r="T252" s="9" t="s">
        <v>1119</v>
      </c>
      <c r="U252" s="9" t="s">
        <v>1120</v>
      </c>
      <c r="V252" s="8" t="s">
        <v>150</v>
      </c>
      <c r="W252" s="9" t="s">
        <v>1139</v>
      </c>
      <c r="X252" s="8">
        <v>12226.0</v>
      </c>
      <c r="Y252" s="9" t="s">
        <v>1122</v>
      </c>
      <c r="Z252" s="11" t="s">
        <v>1141</v>
      </c>
      <c r="AA252" s="12">
        <v>2.5E8</v>
      </c>
      <c r="AB252" s="9" t="s">
        <v>1018</v>
      </c>
      <c r="AC252" s="9" t="s">
        <v>107</v>
      </c>
    </row>
    <row r="253" ht="14.25" customHeight="1">
      <c r="A253" s="8" t="s">
        <v>110</v>
      </c>
      <c r="B253" s="9" t="s">
        <v>858</v>
      </c>
      <c r="C253" s="8" t="s">
        <v>1142</v>
      </c>
      <c r="D253" s="9" t="s">
        <v>219</v>
      </c>
      <c r="E253" s="9" t="s">
        <v>220</v>
      </c>
      <c r="F253" s="8" t="s">
        <v>1143</v>
      </c>
      <c r="G253" s="8" t="s">
        <v>1144</v>
      </c>
      <c r="H253" s="9" t="s">
        <v>1145</v>
      </c>
      <c r="I253" s="8" t="s">
        <v>1146</v>
      </c>
      <c r="J253" s="8" t="s">
        <v>119</v>
      </c>
      <c r="K253" s="9" t="s">
        <v>1147</v>
      </c>
      <c r="L253" s="8" t="s">
        <v>1148</v>
      </c>
      <c r="M253" s="9" t="s">
        <v>1149</v>
      </c>
      <c r="N253" s="8" t="s">
        <v>1150</v>
      </c>
      <c r="O253" s="9" t="s">
        <v>1151</v>
      </c>
      <c r="P253" s="8" t="s">
        <v>1152</v>
      </c>
      <c r="Q253" s="10">
        <v>2.020763640131E12</v>
      </c>
      <c r="R253" s="10">
        <v>2.0211763640038E13</v>
      </c>
      <c r="S253" s="8" t="s">
        <v>1153</v>
      </c>
      <c r="T253" s="9" t="s">
        <v>1154</v>
      </c>
      <c r="U253" s="9" t="s">
        <v>1155</v>
      </c>
      <c r="V253" s="8" t="s">
        <v>47</v>
      </c>
      <c r="W253" s="9" t="s">
        <v>1156</v>
      </c>
      <c r="X253" s="8">
        <v>11101.0</v>
      </c>
      <c r="Y253" s="9" t="s">
        <v>49</v>
      </c>
      <c r="Z253" s="11" t="s">
        <v>1157</v>
      </c>
      <c r="AA253" s="13" t="str">
        <f>89040000+14625000</f>
        <v> $  103,665,000 </v>
      </c>
      <c r="AB253" s="9" t="s">
        <v>1158</v>
      </c>
      <c r="AC253" s="9" t="s">
        <v>266</v>
      </c>
    </row>
    <row r="254" ht="14.25" customHeight="1">
      <c r="A254" s="8" t="s">
        <v>110</v>
      </c>
      <c r="B254" s="9" t="s">
        <v>858</v>
      </c>
      <c r="C254" s="8" t="s">
        <v>1142</v>
      </c>
      <c r="D254" s="9" t="s">
        <v>219</v>
      </c>
      <c r="E254" s="9" t="s">
        <v>220</v>
      </c>
      <c r="F254" s="8" t="s">
        <v>1143</v>
      </c>
      <c r="G254" s="8" t="s">
        <v>1144</v>
      </c>
      <c r="H254" s="9" t="s">
        <v>1145</v>
      </c>
      <c r="I254" s="8" t="s">
        <v>1146</v>
      </c>
      <c r="J254" s="8" t="s">
        <v>119</v>
      </c>
      <c r="K254" s="9" t="s">
        <v>1147</v>
      </c>
      <c r="L254" s="8" t="s">
        <v>1148</v>
      </c>
      <c r="M254" s="9" t="s">
        <v>1149</v>
      </c>
      <c r="N254" s="8" t="s">
        <v>1150</v>
      </c>
      <c r="O254" s="9" t="s">
        <v>1151</v>
      </c>
      <c r="P254" s="8" t="s">
        <v>1152</v>
      </c>
      <c r="Q254" s="10">
        <v>2.020763640131E12</v>
      </c>
      <c r="R254" s="10">
        <v>2.0211763640038E13</v>
      </c>
      <c r="S254" s="8" t="s">
        <v>1153</v>
      </c>
      <c r="T254" s="9" t="s">
        <v>1154</v>
      </c>
      <c r="U254" s="9" t="s">
        <v>1155</v>
      </c>
      <c r="V254" s="8" t="s">
        <v>62</v>
      </c>
      <c r="W254" s="9" t="s">
        <v>1159</v>
      </c>
      <c r="X254" s="8">
        <v>11101.0</v>
      </c>
      <c r="Y254" s="9" t="s">
        <v>49</v>
      </c>
      <c r="Z254" s="11" t="s">
        <v>1160</v>
      </c>
      <c r="AA254" s="13" t="str">
        <f>50400000+24907000</f>
        <v> $  75,307,000 </v>
      </c>
      <c r="AB254" s="9" t="s">
        <v>1158</v>
      </c>
      <c r="AC254" s="9" t="s">
        <v>266</v>
      </c>
    </row>
    <row r="255" ht="14.25" customHeight="1">
      <c r="A255" s="8" t="s">
        <v>110</v>
      </c>
      <c r="B255" s="9" t="s">
        <v>858</v>
      </c>
      <c r="C255" s="8" t="s">
        <v>1142</v>
      </c>
      <c r="D255" s="9" t="s">
        <v>219</v>
      </c>
      <c r="E255" s="9" t="s">
        <v>220</v>
      </c>
      <c r="F255" s="8" t="s">
        <v>1143</v>
      </c>
      <c r="G255" s="8" t="s">
        <v>1144</v>
      </c>
      <c r="H255" s="9" t="s">
        <v>1145</v>
      </c>
      <c r="I255" s="8" t="s">
        <v>1146</v>
      </c>
      <c r="J255" s="8" t="s">
        <v>119</v>
      </c>
      <c r="K255" s="9" t="s">
        <v>1147</v>
      </c>
      <c r="L255" s="8" t="s">
        <v>1148</v>
      </c>
      <c r="M255" s="9" t="s">
        <v>1149</v>
      </c>
      <c r="N255" s="8" t="s">
        <v>1150</v>
      </c>
      <c r="O255" s="9" t="s">
        <v>1151</v>
      </c>
      <c r="P255" s="8" t="s">
        <v>1152</v>
      </c>
      <c r="Q255" s="10">
        <v>2.020763640131E12</v>
      </c>
      <c r="R255" s="10">
        <v>2.0211763640038E13</v>
      </c>
      <c r="S255" s="8" t="s">
        <v>1153</v>
      </c>
      <c r="T255" s="9" t="s">
        <v>1154</v>
      </c>
      <c r="U255" s="9" t="s">
        <v>1155</v>
      </c>
      <c r="V255" s="8" t="s">
        <v>65</v>
      </c>
      <c r="W255" s="9" t="s">
        <v>1161</v>
      </c>
      <c r="X255" s="8">
        <v>11101.0</v>
      </c>
      <c r="Y255" s="9" t="s">
        <v>49</v>
      </c>
      <c r="Z255" s="11" t="s">
        <v>1162</v>
      </c>
      <c r="AA255" s="13" t="str">
        <f>66000000+6000000</f>
        <v> $  72,000,000 </v>
      </c>
      <c r="AB255" s="9" t="s">
        <v>1158</v>
      </c>
      <c r="AC255" s="9" t="s">
        <v>266</v>
      </c>
    </row>
    <row r="256" ht="14.25" customHeight="1">
      <c r="A256" s="8" t="s">
        <v>110</v>
      </c>
      <c r="B256" s="9" t="s">
        <v>858</v>
      </c>
      <c r="C256" s="8" t="s">
        <v>1142</v>
      </c>
      <c r="D256" s="9" t="s">
        <v>219</v>
      </c>
      <c r="E256" s="9" t="s">
        <v>220</v>
      </c>
      <c r="F256" s="8" t="s">
        <v>1143</v>
      </c>
      <c r="G256" s="8" t="s">
        <v>1144</v>
      </c>
      <c r="H256" s="9" t="s">
        <v>1145</v>
      </c>
      <c r="I256" s="8" t="s">
        <v>1146</v>
      </c>
      <c r="J256" s="8" t="s">
        <v>119</v>
      </c>
      <c r="K256" s="9" t="s">
        <v>1147</v>
      </c>
      <c r="L256" s="8" t="s">
        <v>1148</v>
      </c>
      <c r="M256" s="9" t="s">
        <v>1149</v>
      </c>
      <c r="N256" s="8" t="s">
        <v>1150</v>
      </c>
      <c r="O256" s="9" t="s">
        <v>1151</v>
      </c>
      <c r="P256" s="8" t="s">
        <v>1152</v>
      </c>
      <c r="Q256" s="10">
        <v>2.020763640131E12</v>
      </c>
      <c r="R256" s="10">
        <v>2.0211763640038E13</v>
      </c>
      <c r="S256" s="8" t="s">
        <v>1153</v>
      </c>
      <c r="T256" s="9" t="s">
        <v>1154</v>
      </c>
      <c r="U256" s="9" t="s">
        <v>1155</v>
      </c>
      <c r="V256" s="8" t="s">
        <v>70</v>
      </c>
      <c r="W256" s="9" t="s">
        <v>1163</v>
      </c>
      <c r="X256" s="8">
        <v>11101.0</v>
      </c>
      <c r="Y256" s="9" t="s">
        <v>49</v>
      </c>
      <c r="Z256" s="11" t="s">
        <v>1164</v>
      </c>
      <c r="AA256" s="13" t="str">
        <f>86400000+7092000</f>
        <v> $  93,492,000 </v>
      </c>
      <c r="AB256" s="9" t="s">
        <v>1158</v>
      </c>
      <c r="AC256" s="9" t="s">
        <v>266</v>
      </c>
    </row>
    <row r="257" ht="14.25" customHeight="1">
      <c r="A257" s="8" t="s">
        <v>110</v>
      </c>
      <c r="B257" s="9" t="s">
        <v>858</v>
      </c>
      <c r="C257" s="8" t="s">
        <v>1142</v>
      </c>
      <c r="D257" s="9" t="s">
        <v>219</v>
      </c>
      <c r="E257" s="9" t="s">
        <v>220</v>
      </c>
      <c r="F257" s="8" t="s">
        <v>1143</v>
      </c>
      <c r="G257" s="8" t="s">
        <v>1144</v>
      </c>
      <c r="H257" s="9" t="s">
        <v>1145</v>
      </c>
      <c r="I257" s="8" t="s">
        <v>1146</v>
      </c>
      <c r="J257" s="8" t="s">
        <v>119</v>
      </c>
      <c r="K257" s="9" t="s">
        <v>1147</v>
      </c>
      <c r="L257" s="8" t="s">
        <v>1148</v>
      </c>
      <c r="M257" s="9" t="s">
        <v>1149</v>
      </c>
      <c r="N257" s="8" t="s">
        <v>1165</v>
      </c>
      <c r="O257" s="9" t="s">
        <v>1166</v>
      </c>
      <c r="P257" s="8" t="s">
        <v>431</v>
      </c>
      <c r="Q257" s="10">
        <v>2.020763640131E12</v>
      </c>
      <c r="R257" s="10">
        <v>2.0211763640038E13</v>
      </c>
      <c r="S257" s="8" t="s">
        <v>1153</v>
      </c>
      <c r="T257" s="9" t="s">
        <v>1154</v>
      </c>
      <c r="U257" s="9" t="s">
        <v>1155</v>
      </c>
      <c r="V257" s="8" t="s">
        <v>142</v>
      </c>
      <c r="W257" s="9" t="s">
        <v>1167</v>
      </c>
      <c r="X257" s="8">
        <v>11101.0</v>
      </c>
      <c r="Y257" s="9" t="s">
        <v>49</v>
      </c>
      <c r="Z257" s="11" t="s">
        <v>1168</v>
      </c>
      <c r="AA257" s="13" t="str">
        <f>85224000+12376000</f>
        <v> $  97,600,000 </v>
      </c>
      <c r="AB257" s="9" t="s">
        <v>1158</v>
      </c>
      <c r="AC257" s="9" t="s">
        <v>266</v>
      </c>
    </row>
    <row r="258" ht="14.25" customHeight="1">
      <c r="A258" s="8" t="s">
        <v>110</v>
      </c>
      <c r="B258" s="9" t="s">
        <v>858</v>
      </c>
      <c r="C258" s="8" t="s">
        <v>1142</v>
      </c>
      <c r="D258" s="9" t="s">
        <v>219</v>
      </c>
      <c r="E258" s="9" t="s">
        <v>220</v>
      </c>
      <c r="F258" s="8" t="s">
        <v>1143</v>
      </c>
      <c r="G258" s="8" t="s">
        <v>1144</v>
      </c>
      <c r="H258" s="9" t="s">
        <v>1145</v>
      </c>
      <c r="I258" s="8" t="s">
        <v>1146</v>
      </c>
      <c r="J258" s="8" t="s">
        <v>119</v>
      </c>
      <c r="K258" s="9" t="s">
        <v>1147</v>
      </c>
      <c r="L258" s="8" t="s">
        <v>1148</v>
      </c>
      <c r="M258" s="9" t="s">
        <v>1149</v>
      </c>
      <c r="N258" s="8" t="s">
        <v>1165</v>
      </c>
      <c r="O258" s="9" t="s">
        <v>1166</v>
      </c>
      <c r="P258" s="8" t="s">
        <v>431</v>
      </c>
      <c r="Q258" s="10">
        <v>2.020763640131E12</v>
      </c>
      <c r="R258" s="10">
        <v>2.0211763640038E13</v>
      </c>
      <c r="S258" s="8" t="s">
        <v>1153</v>
      </c>
      <c r="T258" s="9" t="s">
        <v>1154</v>
      </c>
      <c r="U258" s="9" t="s">
        <v>1155</v>
      </c>
      <c r="V258" s="8" t="s">
        <v>150</v>
      </c>
      <c r="W258" s="9" t="s">
        <v>1169</v>
      </c>
      <c r="X258" s="8">
        <v>11101.0</v>
      </c>
      <c r="Y258" s="9" t="s">
        <v>49</v>
      </c>
      <c r="Z258" s="11" t="s">
        <v>1170</v>
      </c>
      <c r="AA258" s="12">
        <v>2.2936E7</v>
      </c>
      <c r="AB258" s="9" t="s">
        <v>1158</v>
      </c>
      <c r="AC258" s="9" t="s">
        <v>266</v>
      </c>
    </row>
    <row r="259" ht="14.25" customHeight="1">
      <c r="A259" s="8" t="s">
        <v>110</v>
      </c>
      <c r="B259" s="9" t="s">
        <v>858</v>
      </c>
      <c r="C259" s="8" t="s">
        <v>1142</v>
      </c>
      <c r="D259" s="9" t="s">
        <v>219</v>
      </c>
      <c r="E259" s="9" t="s">
        <v>220</v>
      </c>
      <c r="F259" s="8" t="s">
        <v>1143</v>
      </c>
      <c r="G259" s="8" t="s">
        <v>1144</v>
      </c>
      <c r="H259" s="9" t="s">
        <v>1145</v>
      </c>
      <c r="I259" s="8" t="s">
        <v>1146</v>
      </c>
      <c r="J259" s="8" t="s">
        <v>119</v>
      </c>
      <c r="K259" s="9" t="s">
        <v>1147</v>
      </c>
      <c r="L259" s="8" t="s">
        <v>1171</v>
      </c>
      <c r="M259" s="9" t="s">
        <v>1172</v>
      </c>
      <c r="N259" s="8" t="s">
        <v>1173</v>
      </c>
      <c r="O259" s="9" t="s">
        <v>1174</v>
      </c>
      <c r="P259" s="8" t="s">
        <v>119</v>
      </c>
      <c r="Q259" s="10">
        <v>2.020763640132E12</v>
      </c>
      <c r="R259" s="10">
        <v>2.0211763640039E13</v>
      </c>
      <c r="S259" s="8" t="s">
        <v>1175</v>
      </c>
      <c r="T259" s="9" t="s">
        <v>1176</v>
      </c>
      <c r="U259" s="9" t="s">
        <v>1177</v>
      </c>
      <c r="V259" s="8" t="s">
        <v>47</v>
      </c>
      <c r="W259" s="9" t="s">
        <v>1178</v>
      </c>
      <c r="X259" s="8">
        <v>11101.0</v>
      </c>
      <c r="Y259" s="9" t="s">
        <v>49</v>
      </c>
      <c r="Z259" s="11" t="s">
        <v>1179</v>
      </c>
      <c r="AA259" s="13" t="str">
        <f>70000000-5000000-65000000</f>
        <v> $  -   </v>
      </c>
      <c r="AB259" s="9" t="s">
        <v>1158</v>
      </c>
      <c r="AC259" s="9" t="s">
        <v>266</v>
      </c>
    </row>
    <row r="260" ht="14.25" customHeight="1">
      <c r="A260" s="8" t="s">
        <v>110</v>
      </c>
      <c r="B260" s="9" t="s">
        <v>858</v>
      </c>
      <c r="C260" s="8" t="s">
        <v>1142</v>
      </c>
      <c r="D260" s="9" t="s">
        <v>219</v>
      </c>
      <c r="E260" s="9" t="s">
        <v>220</v>
      </c>
      <c r="F260" s="8" t="s">
        <v>1143</v>
      </c>
      <c r="G260" s="8" t="s">
        <v>1144</v>
      </c>
      <c r="H260" s="9" t="s">
        <v>1145</v>
      </c>
      <c r="I260" s="8" t="s">
        <v>1146</v>
      </c>
      <c r="J260" s="8" t="s">
        <v>119</v>
      </c>
      <c r="K260" s="9" t="s">
        <v>1147</v>
      </c>
      <c r="L260" s="8" t="s">
        <v>1171</v>
      </c>
      <c r="M260" s="9" t="s">
        <v>1172</v>
      </c>
      <c r="N260" s="8" t="s">
        <v>1173</v>
      </c>
      <c r="O260" s="9" t="s">
        <v>1174</v>
      </c>
      <c r="P260" s="8" t="s">
        <v>119</v>
      </c>
      <c r="Q260" s="10">
        <v>2.020763640132E12</v>
      </c>
      <c r="R260" s="10">
        <v>2.0211763640039E13</v>
      </c>
      <c r="S260" s="8" t="s">
        <v>1175</v>
      </c>
      <c r="T260" s="9" t="s">
        <v>1176</v>
      </c>
      <c r="U260" s="9" t="s">
        <v>1177</v>
      </c>
      <c r="V260" s="8" t="s">
        <v>62</v>
      </c>
      <c r="W260" s="9" t="s">
        <v>1180</v>
      </c>
      <c r="X260" s="8">
        <v>11101.0</v>
      </c>
      <c r="Y260" s="9" t="s">
        <v>49</v>
      </c>
      <c r="Z260" s="11" t="s">
        <v>1181</v>
      </c>
      <c r="AA260" s="13" t="str">
        <f>20000000-20000000</f>
        <v> $  -   </v>
      </c>
      <c r="AB260" s="9" t="s">
        <v>1158</v>
      </c>
      <c r="AC260" s="9" t="s">
        <v>266</v>
      </c>
    </row>
    <row r="261" ht="14.25" customHeight="1">
      <c r="A261" s="8" t="s">
        <v>110</v>
      </c>
      <c r="B261" s="9" t="s">
        <v>858</v>
      </c>
      <c r="C261" s="8" t="s">
        <v>1142</v>
      </c>
      <c r="D261" s="9" t="s">
        <v>219</v>
      </c>
      <c r="E261" s="9" t="s">
        <v>220</v>
      </c>
      <c r="F261" s="8" t="s">
        <v>1143</v>
      </c>
      <c r="G261" s="8" t="s">
        <v>1144</v>
      </c>
      <c r="H261" s="9" t="s">
        <v>1145</v>
      </c>
      <c r="I261" s="8" t="s">
        <v>1146</v>
      </c>
      <c r="J261" s="8" t="s">
        <v>119</v>
      </c>
      <c r="K261" s="9" t="s">
        <v>1147</v>
      </c>
      <c r="L261" s="8" t="s">
        <v>1171</v>
      </c>
      <c r="M261" s="9" t="s">
        <v>1172</v>
      </c>
      <c r="N261" s="8" t="s">
        <v>1173</v>
      </c>
      <c r="O261" s="9" t="s">
        <v>1174</v>
      </c>
      <c r="P261" s="8" t="s">
        <v>119</v>
      </c>
      <c r="Q261" s="10">
        <v>2.020763640132E12</v>
      </c>
      <c r="R261" s="10">
        <v>2.0211763640039E13</v>
      </c>
      <c r="S261" s="8" t="s">
        <v>1175</v>
      </c>
      <c r="T261" s="9" t="s">
        <v>1176</v>
      </c>
      <c r="U261" s="9" t="s">
        <v>1177</v>
      </c>
      <c r="V261" s="8" t="s">
        <v>65</v>
      </c>
      <c r="W261" s="9" t="s">
        <v>1182</v>
      </c>
      <c r="X261" s="8">
        <v>11101.0</v>
      </c>
      <c r="Y261" s="9" t="s">
        <v>49</v>
      </c>
      <c r="Z261" s="11" t="s">
        <v>1183</v>
      </c>
      <c r="AA261" s="13" t="str">
        <f>10000000-10000000</f>
        <v> $  -   </v>
      </c>
      <c r="AB261" s="9" t="s">
        <v>1158</v>
      </c>
      <c r="AC261" s="9" t="s">
        <v>266</v>
      </c>
    </row>
    <row r="262" ht="14.25" customHeight="1">
      <c r="A262" s="8" t="s">
        <v>1109</v>
      </c>
      <c r="B262" s="9" t="s">
        <v>1110</v>
      </c>
      <c r="C262" s="8" t="s">
        <v>1184</v>
      </c>
      <c r="D262" s="9" t="s">
        <v>1185</v>
      </c>
      <c r="E262" s="9" t="s">
        <v>1186</v>
      </c>
      <c r="F262" s="8" t="s">
        <v>1187</v>
      </c>
      <c r="G262" s="8" t="s">
        <v>1188</v>
      </c>
      <c r="H262" s="9" t="s">
        <v>1189</v>
      </c>
      <c r="I262" s="8" t="s">
        <v>1190</v>
      </c>
      <c r="J262" s="8" t="s">
        <v>94</v>
      </c>
      <c r="K262" s="9" t="s">
        <v>1191</v>
      </c>
      <c r="L262" s="8" t="s">
        <v>1192</v>
      </c>
      <c r="M262" s="9" t="s">
        <v>1193</v>
      </c>
      <c r="N262" s="8" t="s">
        <v>1194</v>
      </c>
      <c r="O262" s="9" t="s">
        <v>1195</v>
      </c>
      <c r="P262" s="8" t="s">
        <v>868</v>
      </c>
      <c r="Q262" s="10">
        <v>2.020763640133E12</v>
      </c>
      <c r="R262" s="10">
        <v>2.021176364004E13</v>
      </c>
      <c r="S262" s="8" t="s">
        <v>1196</v>
      </c>
      <c r="T262" s="9" t="s">
        <v>1197</v>
      </c>
      <c r="U262" s="9" t="s">
        <v>1198</v>
      </c>
      <c r="V262" s="8" t="s">
        <v>47</v>
      </c>
      <c r="W262" s="9" t="s">
        <v>1199</v>
      </c>
      <c r="X262" s="8">
        <v>12143.0</v>
      </c>
      <c r="Y262" s="9" t="s">
        <v>67</v>
      </c>
      <c r="Z262" s="11" t="s">
        <v>1200</v>
      </c>
      <c r="AA262" s="12">
        <v>2.0E7</v>
      </c>
      <c r="AB262" s="9" t="s">
        <v>1201</v>
      </c>
      <c r="AC262" s="9" t="s">
        <v>266</v>
      </c>
    </row>
    <row r="263" ht="14.25" customHeight="1">
      <c r="A263" s="8" t="s">
        <v>1109</v>
      </c>
      <c r="B263" s="9" t="s">
        <v>1110</v>
      </c>
      <c r="C263" s="8" t="s">
        <v>1184</v>
      </c>
      <c r="D263" s="9" t="s">
        <v>1185</v>
      </c>
      <c r="E263" s="9" t="s">
        <v>1186</v>
      </c>
      <c r="F263" s="8" t="s">
        <v>1187</v>
      </c>
      <c r="G263" s="8" t="s">
        <v>1188</v>
      </c>
      <c r="H263" s="9" t="s">
        <v>1189</v>
      </c>
      <c r="I263" s="8" t="s">
        <v>1190</v>
      </c>
      <c r="J263" s="8" t="s">
        <v>94</v>
      </c>
      <c r="K263" s="9" t="s">
        <v>1191</v>
      </c>
      <c r="L263" s="8" t="s">
        <v>1192</v>
      </c>
      <c r="M263" s="9" t="s">
        <v>1193</v>
      </c>
      <c r="N263" s="8" t="s">
        <v>1202</v>
      </c>
      <c r="O263" s="9" t="s">
        <v>1203</v>
      </c>
      <c r="P263" s="8" t="s">
        <v>1204</v>
      </c>
      <c r="Q263" s="10">
        <v>2.020763640133E12</v>
      </c>
      <c r="R263" s="10">
        <v>2.021176364004E13</v>
      </c>
      <c r="S263" s="8" t="s">
        <v>1196</v>
      </c>
      <c r="T263" s="9" t="s">
        <v>1197</v>
      </c>
      <c r="U263" s="9" t="s">
        <v>1198</v>
      </c>
      <c r="V263" s="8" t="s">
        <v>62</v>
      </c>
      <c r="W263" s="9" t="s">
        <v>1205</v>
      </c>
      <c r="X263" s="8">
        <v>12143.0</v>
      </c>
      <c r="Y263" s="9" t="s">
        <v>67</v>
      </c>
      <c r="Z263" s="11" t="s">
        <v>1206</v>
      </c>
      <c r="AA263" s="12">
        <v>4.1E7</v>
      </c>
      <c r="AB263" s="9" t="s">
        <v>1201</v>
      </c>
      <c r="AC263" s="9" t="s">
        <v>266</v>
      </c>
    </row>
    <row r="264" ht="14.25" customHeight="1">
      <c r="A264" s="8" t="s">
        <v>1109</v>
      </c>
      <c r="B264" s="9" t="s">
        <v>1110</v>
      </c>
      <c r="C264" s="8" t="s">
        <v>1184</v>
      </c>
      <c r="D264" s="9" t="s">
        <v>1185</v>
      </c>
      <c r="E264" s="9" t="s">
        <v>1186</v>
      </c>
      <c r="F264" s="8" t="s">
        <v>1187</v>
      </c>
      <c r="G264" s="8" t="s">
        <v>1188</v>
      </c>
      <c r="H264" s="9" t="s">
        <v>1189</v>
      </c>
      <c r="I264" s="8" t="s">
        <v>1190</v>
      </c>
      <c r="J264" s="8" t="s">
        <v>94</v>
      </c>
      <c r="K264" s="9" t="s">
        <v>1191</v>
      </c>
      <c r="L264" s="8" t="s">
        <v>1192</v>
      </c>
      <c r="M264" s="9" t="s">
        <v>1193</v>
      </c>
      <c r="N264" s="8" t="s">
        <v>1202</v>
      </c>
      <c r="O264" s="9" t="s">
        <v>1203</v>
      </c>
      <c r="P264" s="8" t="s">
        <v>1204</v>
      </c>
      <c r="Q264" s="10">
        <v>2.020763640133E12</v>
      </c>
      <c r="R264" s="10">
        <v>2.021176364004E13</v>
      </c>
      <c r="S264" s="8" t="s">
        <v>1196</v>
      </c>
      <c r="T264" s="9" t="s">
        <v>1197</v>
      </c>
      <c r="U264" s="9" t="s">
        <v>1198</v>
      </c>
      <c r="V264" s="8" t="s">
        <v>65</v>
      </c>
      <c r="W264" s="9" t="s">
        <v>1207</v>
      </c>
      <c r="X264" s="8">
        <v>12143.0</v>
      </c>
      <c r="Y264" s="9" t="s">
        <v>67</v>
      </c>
      <c r="Z264" s="11" t="s">
        <v>1208</v>
      </c>
      <c r="AA264" s="12">
        <v>2.0E7</v>
      </c>
      <c r="AB264" s="9" t="s">
        <v>1201</v>
      </c>
      <c r="AC264" s="9" t="s">
        <v>266</v>
      </c>
    </row>
    <row r="265" ht="14.25" customHeight="1">
      <c r="A265" s="8" t="s">
        <v>1109</v>
      </c>
      <c r="B265" s="9" t="s">
        <v>1110</v>
      </c>
      <c r="C265" s="8" t="s">
        <v>1184</v>
      </c>
      <c r="D265" s="9" t="s">
        <v>1185</v>
      </c>
      <c r="E265" s="9" t="s">
        <v>1186</v>
      </c>
      <c r="F265" s="8" t="s">
        <v>1187</v>
      </c>
      <c r="G265" s="8" t="s">
        <v>1188</v>
      </c>
      <c r="H265" s="9" t="s">
        <v>1189</v>
      </c>
      <c r="I265" s="8" t="s">
        <v>1190</v>
      </c>
      <c r="J265" s="8" t="s">
        <v>94</v>
      </c>
      <c r="K265" s="9" t="s">
        <v>1191</v>
      </c>
      <c r="L265" s="8" t="s">
        <v>1209</v>
      </c>
      <c r="M265" s="9" t="s">
        <v>1210</v>
      </c>
      <c r="N265" s="8" t="s">
        <v>1211</v>
      </c>
      <c r="O265" s="9" t="s">
        <v>1212</v>
      </c>
      <c r="P265" s="8" t="s">
        <v>1213</v>
      </c>
      <c r="Q265" s="10">
        <v>2.020763640133E12</v>
      </c>
      <c r="R265" s="10">
        <v>2.021176364004E13</v>
      </c>
      <c r="S265" s="8" t="s">
        <v>1196</v>
      </c>
      <c r="T265" s="9" t="s">
        <v>1197</v>
      </c>
      <c r="U265" s="9" t="s">
        <v>1198</v>
      </c>
      <c r="V265" s="8" t="s">
        <v>70</v>
      </c>
      <c r="W265" s="9" t="s">
        <v>1214</v>
      </c>
      <c r="X265" s="8">
        <v>12143.0</v>
      </c>
      <c r="Y265" s="9" t="s">
        <v>67</v>
      </c>
      <c r="Z265" s="11" t="s">
        <v>1215</v>
      </c>
      <c r="AA265" s="12">
        <v>3.6E7</v>
      </c>
      <c r="AB265" s="9" t="s">
        <v>1201</v>
      </c>
      <c r="AC265" s="9" t="s">
        <v>266</v>
      </c>
    </row>
    <row r="266" ht="14.25" customHeight="1">
      <c r="A266" s="8" t="s">
        <v>1216</v>
      </c>
      <c r="B266" s="9" t="s">
        <v>1217</v>
      </c>
      <c r="C266" s="8" t="s">
        <v>1184</v>
      </c>
      <c r="D266" s="9" t="s">
        <v>1185</v>
      </c>
      <c r="E266" s="9" t="s">
        <v>1186</v>
      </c>
      <c r="F266" s="8" t="s">
        <v>1187</v>
      </c>
      <c r="G266" s="8" t="s">
        <v>1188</v>
      </c>
      <c r="H266" s="9" t="s">
        <v>1189</v>
      </c>
      <c r="I266" s="8" t="s">
        <v>1218</v>
      </c>
      <c r="J266" s="8" t="s">
        <v>38</v>
      </c>
      <c r="K266" s="9" t="s">
        <v>1219</v>
      </c>
      <c r="L266" s="8" t="s">
        <v>1209</v>
      </c>
      <c r="M266" s="9" t="s">
        <v>1210</v>
      </c>
      <c r="N266" s="8" t="s">
        <v>1220</v>
      </c>
      <c r="O266" s="9" t="s">
        <v>1221</v>
      </c>
      <c r="P266" s="8" t="s">
        <v>1222</v>
      </c>
      <c r="Q266" s="10">
        <v>2.020763640113E12</v>
      </c>
      <c r="R266" s="10">
        <v>2.0211763640041E13</v>
      </c>
      <c r="S266" s="8" t="s">
        <v>1223</v>
      </c>
      <c r="T266" s="9" t="s">
        <v>1224</v>
      </c>
      <c r="U266" s="9" t="s">
        <v>1225</v>
      </c>
      <c r="V266" s="8" t="s">
        <v>47</v>
      </c>
      <c r="W266" s="9" t="s">
        <v>1226</v>
      </c>
      <c r="X266" s="8">
        <v>11101.0</v>
      </c>
      <c r="Y266" s="9" t="s">
        <v>49</v>
      </c>
      <c r="Z266" s="11" t="s">
        <v>1227</v>
      </c>
      <c r="AA266" s="12">
        <v>4.5E8</v>
      </c>
      <c r="AB266" s="9" t="s">
        <v>1201</v>
      </c>
      <c r="AC266" s="9" t="s">
        <v>266</v>
      </c>
    </row>
    <row r="267" ht="14.25" customHeight="1">
      <c r="A267" s="8" t="s">
        <v>1216</v>
      </c>
      <c r="B267" s="9" t="s">
        <v>1217</v>
      </c>
      <c r="C267" s="8" t="s">
        <v>1184</v>
      </c>
      <c r="D267" s="9" t="s">
        <v>1185</v>
      </c>
      <c r="E267" s="9" t="s">
        <v>1186</v>
      </c>
      <c r="F267" s="8" t="s">
        <v>1187</v>
      </c>
      <c r="G267" s="8" t="s">
        <v>1188</v>
      </c>
      <c r="H267" s="9" t="s">
        <v>1189</v>
      </c>
      <c r="I267" s="8" t="s">
        <v>1218</v>
      </c>
      <c r="J267" s="8" t="s">
        <v>38</v>
      </c>
      <c r="K267" s="9" t="s">
        <v>1219</v>
      </c>
      <c r="L267" s="8" t="s">
        <v>1209</v>
      </c>
      <c r="M267" s="9" t="s">
        <v>1210</v>
      </c>
      <c r="N267" s="8" t="s">
        <v>1220</v>
      </c>
      <c r="O267" s="9" t="s">
        <v>1221</v>
      </c>
      <c r="P267" s="8" t="s">
        <v>1222</v>
      </c>
      <c r="Q267" s="10">
        <v>2.020763640113E12</v>
      </c>
      <c r="R267" s="10">
        <v>2.0211763640041E13</v>
      </c>
      <c r="S267" s="8" t="s">
        <v>1223</v>
      </c>
      <c r="T267" s="9" t="s">
        <v>1224</v>
      </c>
      <c r="U267" s="9" t="s">
        <v>1225</v>
      </c>
      <c r="V267" s="8" t="s">
        <v>47</v>
      </c>
      <c r="W267" s="9" t="s">
        <v>1226</v>
      </c>
      <c r="X267" s="8">
        <v>21110.0</v>
      </c>
      <c r="Y267" s="9" t="s">
        <v>1228</v>
      </c>
      <c r="Z267" s="11" t="s">
        <v>1229</v>
      </c>
      <c r="AA267" s="12">
        <v>5.827855003E8</v>
      </c>
      <c r="AB267" s="9" t="s">
        <v>1201</v>
      </c>
      <c r="AC267" s="9" t="s">
        <v>266</v>
      </c>
    </row>
    <row r="268" ht="14.25" customHeight="1">
      <c r="A268" s="8" t="s">
        <v>1216</v>
      </c>
      <c r="B268" s="9" t="s">
        <v>1217</v>
      </c>
      <c r="C268" s="8" t="s">
        <v>1184</v>
      </c>
      <c r="D268" s="9" t="s">
        <v>1185</v>
      </c>
      <c r="E268" s="9" t="s">
        <v>1186</v>
      </c>
      <c r="F268" s="8" t="s">
        <v>1187</v>
      </c>
      <c r="G268" s="8" t="s">
        <v>1188</v>
      </c>
      <c r="H268" s="9" t="s">
        <v>1189</v>
      </c>
      <c r="I268" s="8" t="s">
        <v>1218</v>
      </c>
      <c r="J268" s="8" t="s">
        <v>38</v>
      </c>
      <c r="K268" s="9" t="s">
        <v>1219</v>
      </c>
      <c r="L268" s="8" t="s">
        <v>1209</v>
      </c>
      <c r="M268" s="9" t="s">
        <v>1210</v>
      </c>
      <c r="N268" s="8" t="s">
        <v>1230</v>
      </c>
      <c r="O268" s="9" t="s">
        <v>1231</v>
      </c>
      <c r="P268" s="8" t="s">
        <v>38</v>
      </c>
      <c r="Q268" s="10">
        <v>2.020763640113E12</v>
      </c>
      <c r="R268" s="10">
        <v>2.0211763640041E13</v>
      </c>
      <c r="S268" s="8" t="s">
        <v>1223</v>
      </c>
      <c r="T268" s="9" t="s">
        <v>1224</v>
      </c>
      <c r="U268" s="9" t="s">
        <v>1225</v>
      </c>
      <c r="V268" s="8" t="s">
        <v>62</v>
      </c>
      <c r="W268" s="9" t="s">
        <v>1232</v>
      </c>
      <c r="X268" s="8">
        <v>11101.0</v>
      </c>
      <c r="Y268" s="9" t="s">
        <v>49</v>
      </c>
      <c r="Z268" s="11" t="s">
        <v>1233</v>
      </c>
      <c r="AA268" s="12">
        <v>3.3546269E8</v>
      </c>
      <c r="AB268" s="9" t="s">
        <v>1201</v>
      </c>
      <c r="AC268" s="9" t="s">
        <v>266</v>
      </c>
    </row>
    <row r="269" ht="14.25" customHeight="1">
      <c r="A269" s="8" t="s">
        <v>1216</v>
      </c>
      <c r="B269" s="9" t="s">
        <v>1217</v>
      </c>
      <c r="C269" s="8" t="s">
        <v>1184</v>
      </c>
      <c r="D269" s="9" t="s">
        <v>1185</v>
      </c>
      <c r="E269" s="9" t="s">
        <v>1186</v>
      </c>
      <c r="F269" s="8" t="s">
        <v>1187</v>
      </c>
      <c r="G269" s="8" t="s">
        <v>1188</v>
      </c>
      <c r="H269" s="9" t="s">
        <v>1189</v>
      </c>
      <c r="I269" s="8" t="s">
        <v>1218</v>
      </c>
      <c r="J269" s="8" t="s">
        <v>38</v>
      </c>
      <c r="K269" s="9" t="s">
        <v>1219</v>
      </c>
      <c r="L269" s="8" t="s">
        <v>1209</v>
      </c>
      <c r="M269" s="9" t="s">
        <v>1210</v>
      </c>
      <c r="N269" s="8" t="s">
        <v>1234</v>
      </c>
      <c r="O269" s="9" t="s">
        <v>1235</v>
      </c>
      <c r="P269" s="8" t="s">
        <v>38</v>
      </c>
      <c r="Q269" s="10">
        <v>2.020763640113E12</v>
      </c>
      <c r="R269" s="10">
        <v>2.0211763640041E13</v>
      </c>
      <c r="S269" s="8" t="s">
        <v>1223</v>
      </c>
      <c r="T269" s="9" t="s">
        <v>1224</v>
      </c>
      <c r="U269" s="9" t="s">
        <v>1225</v>
      </c>
      <c r="V269" s="8" t="s">
        <v>65</v>
      </c>
      <c r="W269" s="9" t="s">
        <v>1236</v>
      </c>
      <c r="X269" s="8">
        <v>12143.0</v>
      </c>
      <c r="Y269" s="9" t="s">
        <v>67</v>
      </c>
      <c r="Z269" s="11" t="s">
        <v>1237</v>
      </c>
      <c r="AA269" s="12">
        <v>4.1E7</v>
      </c>
      <c r="AB269" s="9" t="s">
        <v>1201</v>
      </c>
      <c r="AC269" s="9" t="s">
        <v>266</v>
      </c>
    </row>
    <row r="270" ht="14.25" customHeight="1">
      <c r="A270" s="8" t="s">
        <v>1216</v>
      </c>
      <c r="B270" s="9" t="s">
        <v>1217</v>
      </c>
      <c r="C270" s="8" t="s">
        <v>1184</v>
      </c>
      <c r="D270" s="9" t="s">
        <v>1185</v>
      </c>
      <c r="E270" s="9" t="s">
        <v>1186</v>
      </c>
      <c r="F270" s="8" t="s">
        <v>1187</v>
      </c>
      <c r="G270" s="8" t="s">
        <v>1188</v>
      </c>
      <c r="H270" s="9" t="s">
        <v>1189</v>
      </c>
      <c r="I270" s="8" t="s">
        <v>1218</v>
      </c>
      <c r="J270" s="8" t="s">
        <v>38</v>
      </c>
      <c r="K270" s="9" t="s">
        <v>1219</v>
      </c>
      <c r="L270" s="8" t="s">
        <v>400</v>
      </c>
      <c r="M270" s="9" t="s">
        <v>1193</v>
      </c>
      <c r="N270" s="8" t="s">
        <v>1238</v>
      </c>
      <c r="O270" s="9" t="s">
        <v>1239</v>
      </c>
      <c r="P270" s="8" t="s">
        <v>38</v>
      </c>
      <c r="Q270" s="10">
        <v>2.020763640114E12</v>
      </c>
      <c r="R270" s="10">
        <v>2.0211763640042E13</v>
      </c>
      <c r="S270" s="8" t="s">
        <v>1240</v>
      </c>
      <c r="T270" s="9" t="s">
        <v>1241</v>
      </c>
      <c r="U270" s="9" t="s">
        <v>1242</v>
      </c>
      <c r="V270" s="8" t="s">
        <v>47</v>
      </c>
      <c r="W270" s="9" t="s">
        <v>1243</v>
      </c>
      <c r="X270" s="8">
        <v>12143.0</v>
      </c>
      <c r="Y270" s="9" t="s">
        <v>67</v>
      </c>
      <c r="Z270" s="11" t="s">
        <v>1244</v>
      </c>
      <c r="AA270" s="12">
        <v>9.5512296E7</v>
      </c>
      <c r="AB270" s="9" t="s">
        <v>1201</v>
      </c>
      <c r="AC270" s="9" t="s">
        <v>266</v>
      </c>
    </row>
    <row r="271" ht="14.25" customHeight="1">
      <c r="A271" s="8" t="s">
        <v>1216</v>
      </c>
      <c r="B271" s="9" t="s">
        <v>1217</v>
      </c>
      <c r="C271" s="8" t="s">
        <v>1184</v>
      </c>
      <c r="D271" s="9" t="s">
        <v>1185</v>
      </c>
      <c r="E271" s="9" t="s">
        <v>1186</v>
      </c>
      <c r="F271" s="8" t="s">
        <v>1187</v>
      </c>
      <c r="G271" s="8" t="s">
        <v>1188</v>
      </c>
      <c r="H271" s="9" t="s">
        <v>1189</v>
      </c>
      <c r="I271" s="8" t="s">
        <v>1218</v>
      </c>
      <c r="J271" s="8" t="s">
        <v>38</v>
      </c>
      <c r="K271" s="9" t="s">
        <v>1219</v>
      </c>
      <c r="L271" s="8" t="s">
        <v>400</v>
      </c>
      <c r="M271" s="9" t="s">
        <v>1193</v>
      </c>
      <c r="N271" s="8" t="s">
        <v>1245</v>
      </c>
      <c r="O271" s="9" t="s">
        <v>1246</v>
      </c>
      <c r="P271" s="8" t="s">
        <v>38</v>
      </c>
      <c r="Q271" s="10">
        <v>2.020763640114E12</v>
      </c>
      <c r="R271" s="10">
        <v>2.0211763640042E13</v>
      </c>
      <c r="S271" s="8" t="s">
        <v>1240</v>
      </c>
      <c r="T271" s="9" t="s">
        <v>1241</v>
      </c>
      <c r="U271" s="9" t="s">
        <v>1242</v>
      </c>
      <c r="V271" s="8" t="s">
        <v>62</v>
      </c>
      <c r="W271" s="9" t="s">
        <v>1247</v>
      </c>
      <c r="X271" s="8">
        <v>12143.0</v>
      </c>
      <c r="Y271" s="9" t="s">
        <v>67</v>
      </c>
      <c r="Z271" s="11" t="s">
        <v>1248</v>
      </c>
      <c r="AA271" s="12">
        <v>4.6E7</v>
      </c>
      <c r="AB271" s="9" t="s">
        <v>1201</v>
      </c>
      <c r="AC271" s="9" t="s">
        <v>266</v>
      </c>
    </row>
    <row r="272" ht="14.25" customHeight="1">
      <c r="A272" s="8" t="s">
        <v>1216</v>
      </c>
      <c r="B272" s="9" t="s">
        <v>1217</v>
      </c>
      <c r="C272" s="8" t="s">
        <v>1184</v>
      </c>
      <c r="D272" s="9" t="s">
        <v>1185</v>
      </c>
      <c r="E272" s="9" t="s">
        <v>1186</v>
      </c>
      <c r="F272" s="8" t="s">
        <v>1187</v>
      </c>
      <c r="G272" s="8" t="s">
        <v>1188</v>
      </c>
      <c r="H272" s="9" t="s">
        <v>1189</v>
      </c>
      <c r="I272" s="8" t="s">
        <v>1218</v>
      </c>
      <c r="J272" s="8" t="s">
        <v>38</v>
      </c>
      <c r="K272" s="9" t="s">
        <v>1219</v>
      </c>
      <c r="L272" s="8" t="s">
        <v>400</v>
      </c>
      <c r="M272" s="9" t="s">
        <v>1193</v>
      </c>
      <c r="N272" s="8" t="s">
        <v>1245</v>
      </c>
      <c r="O272" s="9" t="s">
        <v>1246</v>
      </c>
      <c r="P272" s="8" t="s">
        <v>38</v>
      </c>
      <c r="Q272" s="10">
        <v>2.020763640114E12</v>
      </c>
      <c r="R272" s="10">
        <v>2.0211763640042E13</v>
      </c>
      <c r="S272" s="8" t="s">
        <v>1240</v>
      </c>
      <c r="T272" s="9" t="s">
        <v>1241</v>
      </c>
      <c r="U272" s="9" t="s">
        <v>1242</v>
      </c>
      <c r="V272" s="8" t="s">
        <v>65</v>
      </c>
      <c r="W272" s="9" t="s">
        <v>1249</v>
      </c>
      <c r="X272" s="8">
        <v>12143.0</v>
      </c>
      <c r="Y272" s="9" t="s">
        <v>67</v>
      </c>
      <c r="Z272" s="11" t="s">
        <v>1250</v>
      </c>
      <c r="AA272" s="12">
        <v>7723243.0</v>
      </c>
      <c r="AB272" s="9" t="s">
        <v>1201</v>
      </c>
      <c r="AC272" s="9" t="s">
        <v>266</v>
      </c>
    </row>
    <row r="273" ht="14.25" customHeight="1">
      <c r="A273" s="8" t="s">
        <v>1216</v>
      </c>
      <c r="B273" s="9" t="s">
        <v>1217</v>
      </c>
      <c r="C273" s="8" t="s">
        <v>1184</v>
      </c>
      <c r="D273" s="9" t="s">
        <v>1185</v>
      </c>
      <c r="E273" s="9" t="s">
        <v>1186</v>
      </c>
      <c r="F273" s="8" t="s">
        <v>1187</v>
      </c>
      <c r="G273" s="8" t="s">
        <v>1188</v>
      </c>
      <c r="H273" s="9" t="s">
        <v>1189</v>
      </c>
      <c r="I273" s="8" t="s">
        <v>1218</v>
      </c>
      <c r="J273" s="8" t="s">
        <v>38</v>
      </c>
      <c r="K273" s="9" t="s">
        <v>1219</v>
      </c>
      <c r="L273" s="8" t="s">
        <v>1192</v>
      </c>
      <c r="M273" s="9" t="s">
        <v>1193</v>
      </c>
      <c r="N273" s="8" t="s">
        <v>1245</v>
      </c>
      <c r="O273" s="9" t="s">
        <v>1251</v>
      </c>
      <c r="P273" s="8" t="s">
        <v>38</v>
      </c>
      <c r="Q273" s="10">
        <v>2.020763640125E12</v>
      </c>
      <c r="R273" s="10">
        <v>2.0211763640043E13</v>
      </c>
      <c r="S273" s="8" t="s">
        <v>1252</v>
      </c>
      <c r="T273" s="9" t="s">
        <v>1253</v>
      </c>
      <c r="U273" s="9" t="s">
        <v>1254</v>
      </c>
      <c r="V273" s="8" t="s">
        <v>47</v>
      </c>
      <c r="W273" s="9" t="s">
        <v>1255</v>
      </c>
      <c r="X273" s="8">
        <v>12143.0</v>
      </c>
      <c r="Y273" s="9" t="s">
        <v>67</v>
      </c>
      <c r="Z273" s="11" t="s">
        <v>1256</v>
      </c>
      <c r="AA273" s="12">
        <v>4.1E7</v>
      </c>
      <c r="AB273" s="9" t="s">
        <v>1201</v>
      </c>
      <c r="AC273" s="9" t="s">
        <v>266</v>
      </c>
    </row>
    <row r="274" ht="14.25" customHeight="1">
      <c r="A274" s="8" t="s">
        <v>1216</v>
      </c>
      <c r="B274" s="9" t="s">
        <v>1217</v>
      </c>
      <c r="C274" s="8" t="s">
        <v>1184</v>
      </c>
      <c r="D274" s="9" t="s">
        <v>1185</v>
      </c>
      <c r="E274" s="9" t="s">
        <v>1186</v>
      </c>
      <c r="F274" s="8" t="s">
        <v>1187</v>
      </c>
      <c r="G274" s="8" t="s">
        <v>1188</v>
      </c>
      <c r="H274" s="9" t="s">
        <v>1189</v>
      </c>
      <c r="I274" s="8" t="s">
        <v>1218</v>
      </c>
      <c r="J274" s="8" t="s">
        <v>38</v>
      </c>
      <c r="K274" s="9" t="s">
        <v>1219</v>
      </c>
      <c r="L274" s="8" t="s">
        <v>1192</v>
      </c>
      <c r="M274" s="9" t="s">
        <v>1193</v>
      </c>
      <c r="N274" s="8" t="s">
        <v>1257</v>
      </c>
      <c r="O274" s="9" t="s">
        <v>1251</v>
      </c>
      <c r="P274" s="8" t="s">
        <v>1258</v>
      </c>
      <c r="Q274" s="10">
        <v>2.020763640125E12</v>
      </c>
      <c r="R274" s="10">
        <v>2.0211763640043E13</v>
      </c>
      <c r="S274" s="8" t="s">
        <v>1252</v>
      </c>
      <c r="T274" s="9" t="s">
        <v>1253</v>
      </c>
      <c r="U274" s="9" t="s">
        <v>1254</v>
      </c>
      <c r="V274" s="8" t="s">
        <v>62</v>
      </c>
      <c r="W274" s="9" t="s">
        <v>1259</v>
      </c>
      <c r="X274" s="8">
        <v>12143.0</v>
      </c>
      <c r="Y274" s="9" t="s">
        <v>67</v>
      </c>
      <c r="Z274" s="11" t="s">
        <v>1260</v>
      </c>
      <c r="AA274" s="12">
        <v>3.2E7</v>
      </c>
      <c r="AB274" s="9" t="s">
        <v>1201</v>
      </c>
      <c r="AC274" s="9" t="s">
        <v>266</v>
      </c>
    </row>
    <row r="275" ht="14.25" customHeight="1">
      <c r="A275" s="8" t="s">
        <v>1216</v>
      </c>
      <c r="B275" s="9" t="s">
        <v>1217</v>
      </c>
      <c r="C275" s="8" t="s">
        <v>1184</v>
      </c>
      <c r="D275" s="9" t="s">
        <v>1185</v>
      </c>
      <c r="E275" s="9" t="s">
        <v>1186</v>
      </c>
      <c r="F275" s="8" t="s">
        <v>1187</v>
      </c>
      <c r="G275" s="8" t="s">
        <v>1188</v>
      </c>
      <c r="H275" s="9" t="s">
        <v>1189</v>
      </c>
      <c r="I275" s="8" t="s">
        <v>1218</v>
      </c>
      <c r="J275" s="8" t="s">
        <v>38</v>
      </c>
      <c r="K275" s="9" t="s">
        <v>1219</v>
      </c>
      <c r="L275" s="8" t="s">
        <v>1192</v>
      </c>
      <c r="M275" s="9" t="s">
        <v>1193</v>
      </c>
      <c r="N275" s="8" t="s">
        <v>1257</v>
      </c>
      <c r="O275" s="9" t="s">
        <v>1251</v>
      </c>
      <c r="P275" s="8" t="s">
        <v>1258</v>
      </c>
      <c r="Q275" s="10">
        <v>2.020763640125E12</v>
      </c>
      <c r="R275" s="10">
        <v>2.0211763640043E13</v>
      </c>
      <c r="S275" s="8" t="s">
        <v>1252</v>
      </c>
      <c r="T275" s="9" t="s">
        <v>1253</v>
      </c>
      <c r="U275" s="9" t="s">
        <v>1254</v>
      </c>
      <c r="V275" s="8" t="s">
        <v>65</v>
      </c>
      <c r="W275" s="9" t="s">
        <v>1261</v>
      </c>
      <c r="X275" s="8">
        <v>12143.0</v>
      </c>
      <c r="Y275" s="9" t="s">
        <v>67</v>
      </c>
      <c r="Z275" s="11" t="s">
        <v>1262</v>
      </c>
      <c r="AA275" s="12">
        <v>3.8E7</v>
      </c>
      <c r="AB275" s="9" t="s">
        <v>1201</v>
      </c>
      <c r="AC275" s="9" t="s">
        <v>266</v>
      </c>
    </row>
    <row r="276" ht="14.25" customHeight="1">
      <c r="A276" s="8" t="s">
        <v>1216</v>
      </c>
      <c r="B276" s="9" t="s">
        <v>1217</v>
      </c>
      <c r="C276" s="8" t="s">
        <v>1184</v>
      </c>
      <c r="D276" s="9" t="s">
        <v>1185</v>
      </c>
      <c r="E276" s="9" t="s">
        <v>1186</v>
      </c>
      <c r="F276" s="8" t="s">
        <v>1187</v>
      </c>
      <c r="G276" s="8" t="s">
        <v>1188</v>
      </c>
      <c r="H276" s="9" t="s">
        <v>1189</v>
      </c>
      <c r="I276" s="8" t="s">
        <v>1218</v>
      </c>
      <c r="J276" s="8" t="s">
        <v>38</v>
      </c>
      <c r="K276" s="9" t="s">
        <v>1219</v>
      </c>
      <c r="L276" s="8" t="s">
        <v>1209</v>
      </c>
      <c r="M276" s="9" t="s">
        <v>1210</v>
      </c>
      <c r="N276" s="8" t="s">
        <v>1263</v>
      </c>
      <c r="O276" s="9" t="s">
        <v>1264</v>
      </c>
      <c r="P276" s="8" t="s">
        <v>1258</v>
      </c>
      <c r="Q276" s="10">
        <v>2.020763640115E12</v>
      </c>
      <c r="R276" s="10">
        <v>2.0211763640044E13</v>
      </c>
      <c r="S276" s="8" t="s">
        <v>1265</v>
      </c>
      <c r="T276" s="9" t="s">
        <v>1266</v>
      </c>
      <c r="U276" s="9" t="s">
        <v>1267</v>
      </c>
      <c r="V276" s="8" t="s">
        <v>47</v>
      </c>
      <c r="W276" s="9" t="s">
        <v>1268</v>
      </c>
      <c r="X276" s="8">
        <v>12143.0</v>
      </c>
      <c r="Y276" s="9" t="s">
        <v>67</v>
      </c>
      <c r="Z276" s="11" t="s">
        <v>1269</v>
      </c>
      <c r="AA276" s="12">
        <v>4.1E7</v>
      </c>
      <c r="AB276" s="9" t="s">
        <v>1201</v>
      </c>
      <c r="AC276" s="9" t="s">
        <v>266</v>
      </c>
    </row>
    <row r="277" ht="14.25" customHeight="1">
      <c r="A277" s="8" t="s">
        <v>1216</v>
      </c>
      <c r="B277" s="9" t="s">
        <v>1217</v>
      </c>
      <c r="C277" s="8" t="s">
        <v>1184</v>
      </c>
      <c r="D277" s="9" t="s">
        <v>1185</v>
      </c>
      <c r="E277" s="9" t="s">
        <v>1186</v>
      </c>
      <c r="F277" s="8" t="s">
        <v>1187</v>
      </c>
      <c r="G277" s="8" t="s">
        <v>1188</v>
      </c>
      <c r="H277" s="9" t="s">
        <v>1189</v>
      </c>
      <c r="I277" s="8" t="s">
        <v>1218</v>
      </c>
      <c r="J277" s="8" t="s">
        <v>38</v>
      </c>
      <c r="K277" s="9" t="s">
        <v>1219</v>
      </c>
      <c r="L277" s="8" t="s">
        <v>1209</v>
      </c>
      <c r="M277" s="9" t="s">
        <v>1210</v>
      </c>
      <c r="N277" s="8" t="s">
        <v>1270</v>
      </c>
      <c r="O277" s="9" t="s">
        <v>1271</v>
      </c>
      <c r="P277" s="8" t="s">
        <v>1258</v>
      </c>
      <c r="Q277" s="10">
        <v>2.020763640115E12</v>
      </c>
      <c r="R277" s="10">
        <v>2.0211763640044E13</v>
      </c>
      <c r="S277" s="8" t="s">
        <v>1265</v>
      </c>
      <c r="T277" s="9" t="s">
        <v>1266</v>
      </c>
      <c r="U277" s="9" t="s">
        <v>1267</v>
      </c>
      <c r="V277" s="8" t="s">
        <v>62</v>
      </c>
      <c r="W277" s="9" t="s">
        <v>1272</v>
      </c>
      <c r="X277" s="8">
        <v>12143.0</v>
      </c>
      <c r="Y277" s="9" t="s">
        <v>67</v>
      </c>
      <c r="Z277" s="11" t="s">
        <v>1273</v>
      </c>
      <c r="AA277" s="12">
        <v>2.0E7</v>
      </c>
      <c r="AB277" s="9" t="s">
        <v>1201</v>
      </c>
      <c r="AC277" s="9" t="s">
        <v>266</v>
      </c>
    </row>
    <row r="278" ht="14.25" customHeight="1">
      <c r="A278" s="8" t="s">
        <v>1216</v>
      </c>
      <c r="B278" s="9" t="s">
        <v>1217</v>
      </c>
      <c r="C278" s="8" t="s">
        <v>1184</v>
      </c>
      <c r="D278" s="9" t="s">
        <v>1185</v>
      </c>
      <c r="E278" s="9" t="s">
        <v>1186</v>
      </c>
      <c r="F278" s="8" t="s">
        <v>1187</v>
      </c>
      <c r="G278" s="8" t="s">
        <v>1188</v>
      </c>
      <c r="H278" s="9" t="s">
        <v>1189</v>
      </c>
      <c r="I278" s="8" t="s">
        <v>1218</v>
      </c>
      <c r="J278" s="8" t="s">
        <v>38</v>
      </c>
      <c r="K278" s="9" t="s">
        <v>1219</v>
      </c>
      <c r="L278" s="8" t="s">
        <v>1209</v>
      </c>
      <c r="M278" s="9" t="s">
        <v>1210</v>
      </c>
      <c r="N278" s="8" t="s">
        <v>1270</v>
      </c>
      <c r="O278" s="9" t="s">
        <v>1271</v>
      </c>
      <c r="P278" s="8" t="s">
        <v>1258</v>
      </c>
      <c r="Q278" s="10">
        <v>2.020763640115E12</v>
      </c>
      <c r="R278" s="10">
        <v>2.0211763640044E13</v>
      </c>
      <c r="S278" s="8" t="s">
        <v>1265</v>
      </c>
      <c r="T278" s="9" t="s">
        <v>1266</v>
      </c>
      <c r="U278" s="9" t="s">
        <v>1267</v>
      </c>
      <c r="V278" s="8" t="s">
        <v>65</v>
      </c>
      <c r="W278" s="9" t="s">
        <v>1274</v>
      </c>
      <c r="X278" s="8">
        <v>12143.0</v>
      </c>
      <c r="Y278" s="9" t="s">
        <v>67</v>
      </c>
      <c r="Z278" s="11" t="s">
        <v>1275</v>
      </c>
      <c r="AA278" s="12">
        <v>4.4E7</v>
      </c>
      <c r="AB278" s="9" t="s">
        <v>1201</v>
      </c>
      <c r="AC278" s="9" t="s">
        <v>266</v>
      </c>
    </row>
    <row r="279" ht="14.25" customHeight="1">
      <c r="A279" s="8" t="s">
        <v>1216</v>
      </c>
      <c r="B279" s="9" t="s">
        <v>1217</v>
      </c>
      <c r="C279" s="8" t="s">
        <v>1184</v>
      </c>
      <c r="D279" s="9" t="s">
        <v>1185</v>
      </c>
      <c r="E279" s="9" t="s">
        <v>1186</v>
      </c>
      <c r="F279" s="8" t="s">
        <v>1187</v>
      </c>
      <c r="G279" s="8" t="s">
        <v>1188</v>
      </c>
      <c r="H279" s="9" t="s">
        <v>1189</v>
      </c>
      <c r="I279" s="8" t="s">
        <v>1218</v>
      </c>
      <c r="J279" s="8" t="s">
        <v>38</v>
      </c>
      <c r="K279" s="9" t="s">
        <v>1219</v>
      </c>
      <c r="L279" s="8" t="s">
        <v>1209</v>
      </c>
      <c r="M279" s="9" t="s">
        <v>1210</v>
      </c>
      <c r="N279" s="8" t="s">
        <v>1270</v>
      </c>
      <c r="O279" s="9" t="s">
        <v>1271</v>
      </c>
      <c r="P279" s="8" t="s">
        <v>1258</v>
      </c>
      <c r="Q279" s="10">
        <v>2.020763640115E12</v>
      </c>
      <c r="R279" s="10">
        <v>2.0211763640044E13</v>
      </c>
      <c r="S279" s="8" t="s">
        <v>1265</v>
      </c>
      <c r="T279" s="9" t="s">
        <v>1266</v>
      </c>
      <c r="U279" s="9" t="s">
        <v>1267</v>
      </c>
      <c r="V279" s="8" t="s">
        <v>70</v>
      </c>
      <c r="W279" s="9" t="s">
        <v>1276</v>
      </c>
      <c r="X279" s="8">
        <v>12143.0</v>
      </c>
      <c r="Y279" s="9" t="s">
        <v>67</v>
      </c>
      <c r="Z279" s="11" t="s">
        <v>1277</v>
      </c>
      <c r="AA279" s="12">
        <v>1.7E7</v>
      </c>
      <c r="AB279" s="9" t="s">
        <v>1201</v>
      </c>
      <c r="AC279" s="9" t="s">
        <v>266</v>
      </c>
    </row>
    <row r="280" ht="14.25" customHeight="1">
      <c r="A280" s="8" t="s">
        <v>1278</v>
      </c>
      <c r="B280" s="9" t="s">
        <v>1279</v>
      </c>
      <c r="C280" s="8" t="s">
        <v>1280</v>
      </c>
      <c r="D280" s="9" t="s">
        <v>1281</v>
      </c>
      <c r="E280" s="9" t="s">
        <v>220</v>
      </c>
      <c r="F280" s="8" t="s">
        <v>221</v>
      </c>
      <c r="G280" s="8" t="s">
        <v>222</v>
      </c>
      <c r="H280" s="9" t="s">
        <v>223</v>
      </c>
      <c r="I280" s="8" t="s">
        <v>1282</v>
      </c>
      <c r="J280" s="8" t="s">
        <v>38</v>
      </c>
      <c r="K280" s="9" t="s">
        <v>1283</v>
      </c>
      <c r="L280" s="8" t="s">
        <v>226</v>
      </c>
      <c r="M280" s="9" t="s">
        <v>1284</v>
      </c>
      <c r="N280" s="8" t="s">
        <v>1285</v>
      </c>
      <c r="O280" s="9" t="s">
        <v>1286</v>
      </c>
      <c r="P280" s="8" t="s">
        <v>475</v>
      </c>
      <c r="Q280" s="10">
        <v>2.020763640076E12</v>
      </c>
      <c r="R280" s="10">
        <v>2.0211763640045E13</v>
      </c>
      <c r="S280" s="8" t="s">
        <v>1287</v>
      </c>
      <c r="T280" s="9" t="s">
        <v>1288</v>
      </c>
      <c r="U280" s="9" t="s">
        <v>1289</v>
      </c>
      <c r="V280" s="8" t="s">
        <v>47</v>
      </c>
      <c r="W280" s="9" t="s">
        <v>1290</v>
      </c>
      <c r="X280" s="8">
        <v>11101.0</v>
      </c>
      <c r="Y280" s="9" t="s">
        <v>49</v>
      </c>
      <c r="Z280" s="11" t="s">
        <v>1291</v>
      </c>
      <c r="AA280" s="12">
        <v>0.0</v>
      </c>
      <c r="AB280" s="9" t="s">
        <v>1292</v>
      </c>
      <c r="AC280" s="9" t="s">
        <v>51</v>
      </c>
    </row>
    <row r="281" ht="14.25" customHeight="1">
      <c r="A281" s="8" t="s">
        <v>1278</v>
      </c>
      <c r="B281" s="9" t="s">
        <v>1279</v>
      </c>
      <c r="C281" s="8" t="s">
        <v>1280</v>
      </c>
      <c r="D281" s="9" t="s">
        <v>1281</v>
      </c>
      <c r="E281" s="9" t="s">
        <v>220</v>
      </c>
      <c r="F281" s="8" t="s">
        <v>221</v>
      </c>
      <c r="G281" s="8" t="s">
        <v>222</v>
      </c>
      <c r="H281" s="9" t="s">
        <v>223</v>
      </c>
      <c r="I281" s="8" t="s">
        <v>1282</v>
      </c>
      <c r="J281" s="8" t="s">
        <v>38</v>
      </c>
      <c r="K281" s="9" t="s">
        <v>1283</v>
      </c>
      <c r="L281" s="8" t="s">
        <v>226</v>
      </c>
      <c r="M281" s="9" t="s">
        <v>1284</v>
      </c>
      <c r="N281" s="8" t="s">
        <v>1293</v>
      </c>
      <c r="O281" s="9" t="s">
        <v>1294</v>
      </c>
      <c r="P281" s="8" t="s">
        <v>38</v>
      </c>
      <c r="Q281" s="10">
        <v>2.020763640076E12</v>
      </c>
      <c r="R281" s="10">
        <v>2.0211763640045E13</v>
      </c>
      <c r="S281" s="8" t="s">
        <v>1287</v>
      </c>
      <c r="T281" s="9" t="s">
        <v>1288</v>
      </c>
      <c r="U281" s="9" t="s">
        <v>1289</v>
      </c>
      <c r="V281" s="8" t="s">
        <v>62</v>
      </c>
      <c r="W281" s="9" t="s">
        <v>1295</v>
      </c>
      <c r="X281" s="8">
        <v>11101.0</v>
      </c>
      <c r="Y281" s="9" t="s">
        <v>49</v>
      </c>
      <c r="Z281" s="11" t="s">
        <v>1296</v>
      </c>
      <c r="AA281" s="12">
        <v>0.0</v>
      </c>
      <c r="AB281" s="9" t="s">
        <v>1292</v>
      </c>
      <c r="AC281" s="9" t="s">
        <v>51</v>
      </c>
    </row>
    <row r="282" ht="14.25" customHeight="1">
      <c r="A282" s="8" t="s">
        <v>1278</v>
      </c>
      <c r="B282" s="9" t="s">
        <v>1279</v>
      </c>
      <c r="C282" s="8" t="s">
        <v>1280</v>
      </c>
      <c r="D282" s="9" t="s">
        <v>1281</v>
      </c>
      <c r="E282" s="9" t="s">
        <v>220</v>
      </c>
      <c r="F282" s="8" t="s">
        <v>221</v>
      </c>
      <c r="G282" s="8" t="s">
        <v>222</v>
      </c>
      <c r="H282" s="9" t="s">
        <v>223</v>
      </c>
      <c r="I282" s="8" t="s">
        <v>1282</v>
      </c>
      <c r="J282" s="8" t="s">
        <v>38</v>
      </c>
      <c r="K282" s="9" t="s">
        <v>1283</v>
      </c>
      <c r="L282" s="8" t="s">
        <v>226</v>
      </c>
      <c r="M282" s="9" t="s">
        <v>1284</v>
      </c>
      <c r="N282" s="8" t="s">
        <v>1297</v>
      </c>
      <c r="O282" s="9" t="s">
        <v>1298</v>
      </c>
      <c r="P282" s="8" t="s">
        <v>38</v>
      </c>
      <c r="Q282" s="10">
        <v>2.020763640076E12</v>
      </c>
      <c r="R282" s="10">
        <v>2.0211763640045E13</v>
      </c>
      <c r="S282" s="8" t="s">
        <v>1287</v>
      </c>
      <c r="T282" s="9" t="s">
        <v>1288</v>
      </c>
      <c r="U282" s="9" t="s">
        <v>1289</v>
      </c>
      <c r="V282" s="8" t="s">
        <v>65</v>
      </c>
      <c r="W282" s="9" t="s">
        <v>1299</v>
      </c>
      <c r="X282" s="8">
        <v>11101.0</v>
      </c>
      <c r="Y282" s="9" t="s">
        <v>49</v>
      </c>
      <c r="Z282" s="11" t="s">
        <v>1300</v>
      </c>
      <c r="AA282" s="12">
        <v>0.0</v>
      </c>
      <c r="AB282" s="9" t="s">
        <v>1292</v>
      </c>
      <c r="AC282" s="9" t="s">
        <v>51</v>
      </c>
    </row>
    <row r="283" ht="14.25" customHeight="1">
      <c r="A283" s="8" t="s">
        <v>1278</v>
      </c>
      <c r="B283" s="9" t="s">
        <v>1279</v>
      </c>
      <c r="C283" s="8" t="s">
        <v>1280</v>
      </c>
      <c r="D283" s="9" t="s">
        <v>1281</v>
      </c>
      <c r="E283" s="9" t="s">
        <v>220</v>
      </c>
      <c r="F283" s="8" t="s">
        <v>221</v>
      </c>
      <c r="G283" s="8" t="s">
        <v>222</v>
      </c>
      <c r="H283" s="9" t="s">
        <v>223</v>
      </c>
      <c r="I283" s="8" t="s">
        <v>1282</v>
      </c>
      <c r="J283" s="8" t="s">
        <v>38</v>
      </c>
      <c r="K283" s="9" t="s">
        <v>1283</v>
      </c>
      <c r="L283" s="8" t="s">
        <v>226</v>
      </c>
      <c r="M283" s="9" t="s">
        <v>1284</v>
      </c>
      <c r="N283" s="8" t="s">
        <v>1301</v>
      </c>
      <c r="O283" s="9" t="s">
        <v>1302</v>
      </c>
      <c r="P283" s="8" t="s">
        <v>1303</v>
      </c>
      <c r="Q283" s="10">
        <v>2.020763640076E12</v>
      </c>
      <c r="R283" s="10">
        <v>2.0211763640045E13</v>
      </c>
      <c r="S283" s="8" t="s">
        <v>1287</v>
      </c>
      <c r="T283" s="9" t="s">
        <v>1288</v>
      </c>
      <c r="U283" s="9" t="s">
        <v>1289</v>
      </c>
      <c r="V283" s="8" t="s">
        <v>70</v>
      </c>
      <c r="W283" s="9" t="s">
        <v>1304</v>
      </c>
      <c r="X283" s="8">
        <v>11101.0</v>
      </c>
      <c r="Y283" s="9" t="s">
        <v>49</v>
      </c>
      <c r="Z283" s="11" t="s">
        <v>1305</v>
      </c>
      <c r="AA283" s="12">
        <v>2.814E8</v>
      </c>
      <c r="AB283" s="9" t="s">
        <v>1292</v>
      </c>
      <c r="AC283" s="9" t="s">
        <v>51</v>
      </c>
    </row>
    <row r="284" ht="14.25" customHeight="1">
      <c r="A284" s="8" t="s">
        <v>1278</v>
      </c>
      <c r="B284" s="9" t="s">
        <v>1279</v>
      </c>
      <c r="C284" s="8" t="s">
        <v>1280</v>
      </c>
      <c r="D284" s="9" t="s">
        <v>1281</v>
      </c>
      <c r="E284" s="9" t="s">
        <v>220</v>
      </c>
      <c r="F284" s="8" t="s">
        <v>221</v>
      </c>
      <c r="G284" s="8" t="s">
        <v>222</v>
      </c>
      <c r="H284" s="9" t="s">
        <v>223</v>
      </c>
      <c r="I284" s="8" t="s">
        <v>1306</v>
      </c>
      <c r="J284" s="8" t="s">
        <v>119</v>
      </c>
      <c r="K284" s="9" t="s">
        <v>1307</v>
      </c>
      <c r="L284" s="8" t="s">
        <v>226</v>
      </c>
      <c r="M284" s="9" t="s">
        <v>1284</v>
      </c>
      <c r="N284" s="8" t="s">
        <v>1308</v>
      </c>
      <c r="O284" s="9" t="s">
        <v>1309</v>
      </c>
      <c r="P284" s="8" t="s">
        <v>110</v>
      </c>
      <c r="Q284" s="10">
        <v>2.020763640077E12</v>
      </c>
      <c r="R284" s="10">
        <v>2.0211763640046E13</v>
      </c>
      <c r="S284" s="8" t="s">
        <v>1310</v>
      </c>
      <c r="T284" s="9" t="s">
        <v>1311</v>
      </c>
      <c r="U284" s="9" t="s">
        <v>1312</v>
      </c>
      <c r="V284" s="8" t="s">
        <v>47</v>
      </c>
      <c r="W284" s="9" t="s">
        <v>1313</v>
      </c>
      <c r="X284" s="8">
        <v>11101.0</v>
      </c>
      <c r="Y284" s="9" t="s">
        <v>49</v>
      </c>
      <c r="Z284" s="11" t="s">
        <v>1314</v>
      </c>
      <c r="AA284" s="12">
        <v>1.7445E8</v>
      </c>
      <c r="AB284" s="9" t="s">
        <v>1292</v>
      </c>
      <c r="AC284" s="9" t="s">
        <v>51</v>
      </c>
    </row>
    <row r="285" ht="14.25" customHeight="1">
      <c r="A285" s="8" t="s">
        <v>1278</v>
      </c>
      <c r="B285" s="9" t="s">
        <v>1279</v>
      </c>
      <c r="C285" s="8" t="s">
        <v>1280</v>
      </c>
      <c r="D285" s="9" t="s">
        <v>1281</v>
      </c>
      <c r="E285" s="9" t="s">
        <v>220</v>
      </c>
      <c r="F285" s="8" t="s">
        <v>221</v>
      </c>
      <c r="G285" s="8" t="s">
        <v>222</v>
      </c>
      <c r="H285" s="9" t="s">
        <v>223</v>
      </c>
      <c r="I285" s="8" t="s">
        <v>1306</v>
      </c>
      <c r="J285" s="8" t="s">
        <v>119</v>
      </c>
      <c r="K285" s="9" t="s">
        <v>1307</v>
      </c>
      <c r="L285" s="8" t="s">
        <v>226</v>
      </c>
      <c r="M285" s="9" t="s">
        <v>1284</v>
      </c>
      <c r="N285" s="8" t="s">
        <v>1315</v>
      </c>
      <c r="O285" s="9" t="s">
        <v>1316</v>
      </c>
      <c r="P285" s="8" t="s">
        <v>110</v>
      </c>
      <c r="Q285" s="10">
        <v>2.020763640077E12</v>
      </c>
      <c r="R285" s="10">
        <v>2.0211763640046E13</v>
      </c>
      <c r="S285" s="8" t="s">
        <v>1310</v>
      </c>
      <c r="T285" s="9" t="s">
        <v>1311</v>
      </c>
      <c r="U285" s="9" t="s">
        <v>1312</v>
      </c>
      <c r="V285" s="8" t="s">
        <v>62</v>
      </c>
      <c r="W285" s="9" t="s">
        <v>1317</v>
      </c>
      <c r="X285" s="8">
        <v>11101.0</v>
      </c>
      <c r="Y285" s="9" t="s">
        <v>49</v>
      </c>
      <c r="Z285" s="11" t="s">
        <v>1318</v>
      </c>
      <c r="AA285" s="12">
        <v>1.85E8</v>
      </c>
      <c r="AB285" s="9" t="s">
        <v>1292</v>
      </c>
      <c r="AC285" s="9" t="s">
        <v>51</v>
      </c>
    </row>
    <row r="286" ht="14.25" customHeight="1">
      <c r="A286" s="8" t="s">
        <v>1278</v>
      </c>
      <c r="B286" s="9" t="s">
        <v>1279</v>
      </c>
      <c r="C286" s="8" t="s">
        <v>1280</v>
      </c>
      <c r="D286" s="9" t="s">
        <v>1281</v>
      </c>
      <c r="E286" s="9" t="s">
        <v>220</v>
      </c>
      <c r="F286" s="8" t="s">
        <v>221</v>
      </c>
      <c r="G286" s="8" t="s">
        <v>222</v>
      </c>
      <c r="H286" s="9" t="s">
        <v>223</v>
      </c>
      <c r="I286" s="8" t="s">
        <v>1306</v>
      </c>
      <c r="J286" s="8" t="s">
        <v>119</v>
      </c>
      <c r="K286" s="9" t="s">
        <v>1307</v>
      </c>
      <c r="L286" s="8" t="s">
        <v>226</v>
      </c>
      <c r="M286" s="9" t="s">
        <v>1284</v>
      </c>
      <c r="N286" s="8" t="s">
        <v>1319</v>
      </c>
      <c r="O286" s="9" t="s">
        <v>1320</v>
      </c>
      <c r="P286" s="8" t="s">
        <v>1321</v>
      </c>
      <c r="Q286" s="10">
        <v>2.020763640077E12</v>
      </c>
      <c r="R286" s="10">
        <v>2.0211763640046E13</v>
      </c>
      <c r="S286" s="8" t="s">
        <v>1310</v>
      </c>
      <c r="T286" s="9" t="s">
        <v>1311</v>
      </c>
      <c r="U286" s="9" t="s">
        <v>1312</v>
      </c>
      <c r="V286" s="8" t="s">
        <v>65</v>
      </c>
      <c r="W286" s="9" t="s">
        <v>1322</v>
      </c>
      <c r="X286" s="8">
        <v>11101.0</v>
      </c>
      <c r="Y286" s="9" t="s">
        <v>49</v>
      </c>
      <c r="Z286" s="11" t="s">
        <v>1323</v>
      </c>
      <c r="AA286" s="12">
        <v>4.9105E8</v>
      </c>
      <c r="AB286" s="9" t="s">
        <v>1292</v>
      </c>
      <c r="AC286" s="9" t="s">
        <v>51</v>
      </c>
    </row>
    <row r="287" ht="14.25" customHeight="1">
      <c r="A287" s="8" t="s">
        <v>110</v>
      </c>
      <c r="B287" s="9" t="s">
        <v>858</v>
      </c>
      <c r="C287" s="8" t="s">
        <v>1142</v>
      </c>
      <c r="D287" s="9" t="s">
        <v>219</v>
      </c>
      <c r="E287" s="9" t="s">
        <v>220</v>
      </c>
      <c r="F287" s="8" t="s">
        <v>1324</v>
      </c>
      <c r="G287" s="8" t="s">
        <v>1325</v>
      </c>
      <c r="H287" s="9" t="s">
        <v>1326</v>
      </c>
      <c r="I287" s="8" t="s">
        <v>1327</v>
      </c>
      <c r="J287" s="8" t="s">
        <v>94</v>
      </c>
      <c r="K287" s="9" t="s">
        <v>1328</v>
      </c>
      <c r="L287" s="8" t="s">
        <v>1329</v>
      </c>
      <c r="M287" s="9" t="s">
        <v>1330</v>
      </c>
      <c r="N287" s="8" t="s">
        <v>1331</v>
      </c>
      <c r="O287" s="9" t="s">
        <v>1332</v>
      </c>
      <c r="P287" s="8" t="s">
        <v>1333</v>
      </c>
      <c r="Q287" s="10">
        <v>2.020763640097E12</v>
      </c>
      <c r="R287" s="10">
        <v>2.0211763640047E13</v>
      </c>
      <c r="S287" s="8" t="s">
        <v>1334</v>
      </c>
      <c r="T287" s="9" t="s">
        <v>1335</v>
      </c>
      <c r="U287" s="9" t="s">
        <v>1336</v>
      </c>
      <c r="V287" s="8" t="s">
        <v>47</v>
      </c>
      <c r="W287" s="9" t="s">
        <v>1337</v>
      </c>
      <c r="X287" s="8">
        <v>11101.0</v>
      </c>
      <c r="Y287" s="9" t="s">
        <v>49</v>
      </c>
      <c r="Z287" s="11" t="s">
        <v>1338</v>
      </c>
      <c r="AA287" s="13" t="str">
        <f>444188540+32000000+46500000</f>
        <v> $  522,688,540 </v>
      </c>
      <c r="AB287" s="17" t="s">
        <v>1339</v>
      </c>
      <c r="AC287" s="9" t="s">
        <v>1340</v>
      </c>
    </row>
    <row r="288" ht="14.25" customHeight="1">
      <c r="A288" s="8" t="s">
        <v>110</v>
      </c>
      <c r="B288" s="9" t="s">
        <v>858</v>
      </c>
      <c r="C288" s="8" t="s">
        <v>1142</v>
      </c>
      <c r="D288" s="9" t="s">
        <v>219</v>
      </c>
      <c r="E288" s="9" t="s">
        <v>220</v>
      </c>
      <c r="F288" s="8" t="s">
        <v>1324</v>
      </c>
      <c r="G288" s="8" t="s">
        <v>1325</v>
      </c>
      <c r="H288" s="9" t="s">
        <v>1326</v>
      </c>
      <c r="I288" s="8" t="s">
        <v>1327</v>
      </c>
      <c r="J288" s="8" t="s">
        <v>94</v>
      </c>
      <c r="K288" s="9" t="s">
        <v>1328</v>
      </c>
      <c r="L288" s="8" t="s">
        <v>1329</v>
      </c>
      <c r="M288" s="9" t="s">
        <v>1330</v>
      </c>
      <c r="N288" s="8" t="s">
        <v>1331</v>
      </c>
      <c r="O288" s="9" t="s">
        <v>1332</v>
      </c>
      <c r="P288" s="8" t="s">
        <v>1333</v>
      </c>
      <c r="Q288" s="10">
        <v>2.020763640097E12</v>
      </c>
      <c r="R288" s="10">
        <v>2.0211763640047E13</v>
      </c>
      <c r="S288" s="8" t="s">
        <v>1334</v>
      </c>
      <c r="T288" s="9" t="s">
        <v>1335</v>
      </c>
      <c r="U288" s="9" t="s">
        <v>1336</v>
      </c>
      <c r="V288" s="8" t="s">
        <v>47</v>
      </c>
      <c r="W288" s="9" t="s">
        <v>1337</v>
      </c>
      <c r="X288" s="8">
        <v>22143.0</v>
      </c>
      <c r="Y288" s="9" t="s">
        <v>961</v>
      </c>
      <c r="Z288" s="11" t="s">
        <v>1341</v>
      </c>
      <c r="AA288" s="12">
        <v>7.0E7</v>
      </c>
      <c r="AB288" s="9" t="s">
        <v>1339</v>
      </c>
      <c r="AC288" s="9" t="s">
        <v>1340</v>
      </c>
    </row>
    <row r="289" ht="14.25" customHeight="1">
      <c r="A289" s="8" t="s">
        <v>110</v>
      </c>
      <c r="B289" s="9" t="s">
        <v>858</v>
      </c>
      <c r="C289" s="8" t="s">
        <v>1142</v>
      </c>
      <c r="D289" s="9" t="s">
        <v>219</v>
      </c>
      <c r="E289" s="9" t="s">
        <v>220</v>
      </c>
      <c r="F289" s="8" t="s">
        <v>1324</v>
      </c>
      <c r="G289" s="8" t="s">
        <v>1325</v>
      </c>
      <c r="H289" s="9" t="s">
        <v>1326</v>
      </c>
      <c r="I289" s="8" t="s">
        <v>1327</v>
      </c>
      <c r="J289" s="8" t="s">
        <v>94</v>
      </c>
      <c r="K289" s="9" t="s">
        <v>1328</v>
      </c>
      <c r="L289" s="8" t="s">
        <v>1329</v>
      </c>
      <c r="M289" s="9" t="s">
        <v>1330</v>
      </c>
      <c r="N289" s="8" t="s">
        <v>1331</v>
      </c>
      <c r="O289" s="9" t="s">
        <v>1332</v>
      </c>
      <c r="P289" s="8" t="s">
        <v>1333</v>
      </c>
      <c r="Q289" s="10">
        <v>2.020763640097E12</v>
      </c>
      <c r="R289" s="10">
        <v>2.0211763640047E13</v>
      </c>
      <c r="S289" s="8" t="s">
        <v>1334</v>
      </c>
      <c r="T289" s="9" t="s">
        <v>1335</v>
      </c>
      <c r="U289" s="9" t="s">
        <v>1336</v>
      </c>
      <c r="V289" s="8" t="s">
        <v>62</v>
      </c>
      <c r="W289" s="9" t="s">
        <v>1342</v>
      </c>
      <c r="X289" s="8">
        <v>11101.0</v>
      </c>
      <c r="Y289" s="9" t="s">
        <v>49</v>
      </c>
      <c r="Z289" s="11" t="s">
        <v>1343</v>
      </c>
      <c r="AA289" s="13" t="str">
        <f>32000000-32000000</f>
        <v> $  -   </v>
      </c>
      <c r="AB289" s="9" t="s">
        <v>1339</v>
      </c>
      <c r="AC289" s="9" t="s">
        <v>1340</v>
      </c>
    </row>
    <row r="290" ht="14.25" customHeight="1">
      <c r="A290" s="8" t="s">
        <v>110</v>
      </c>
      <c r="B290" s="9" t="s">
        <v>858</v>
      </c>
      <c r="C290" s="8" t="s">
        <v>1142</v>
      </c>
      <c r="D290" s="9" t="s">
        <v>219</v>
      </c>
      <c r="E290" s="9" t="s">
        <v>220</v>
      </c>
      <c r="F290" s="8" t="s">
        <v>1324</v>
      </c>
      <c r="G290" s="8" t="s">
        <v>1325</v>
      </c>
      <c r="H290" s="9" t="s">
        <v>1326</v>
      </c>
      <c r="I290" s="8" t="s">
        <v>1327</v>
      </c>
      <c r="J290" s="8" t="s">
        <v>94</v>
      </c>
      <c r="K290" s="9" t="s">
        <v>1328</v>
      </c>
      <c r="L290" s="8" t="s">
        <v>1329</v>
      </c>
      <c r="M290" s="9" t="s">
        <v>1330</v>
      </c>
      <c r="N290" s="8" t="s">
        <v>1331</v>
      </c>
      <c r="O290" s="9" t="s">
        <v>1332</v>
      </c>
      <c r="P290" s="8" t="s">
        <v>1333</v>
      </c>
      <c r="Q290" s="10">
        <v>2.020763640097E12</v>
      </c>
      <c r="R290" s="10">
        <v>2.0211763640047E13</v>
      </c>
      <c r="S290" s="8" t="s">
        <v>1334</v>
      </c>
      <c r="T290" s="9" t="s">
        <v>1335</v>
      </c>
      <c r="U290" s="9" t="s">
        <v>1336</v>
      </c>
      <c r="V290" s="8" t="s">
        <v>65</v>
      </c>
      <c r="W290" s="9" t="s">
        <v>1344</v>
      </c>
      <c r="X290" s="8">
        <v>11101.0</v>
      </c>
      <c r="Y290" s="9" t="s">
        <v>49</v>
      </c>
      <c r="Z290" s="11" t="s">
        <v>1345</v>
      </c>
      <c r="AA290" s="16" t="str">
        <f>27000000-17456200</f>
        <v> $  9,543,800 </v>
      </c>
      <c r="AB290" s="9" t="s">
        <v>1339</v>
      </c>
      <c r="AC290" s="9" t="s">
        <v>1340</v>
      </c>
    </row>
    <row r="291" ht="14.25" customHeight="1">
      <c r="A291" s="8" t="s">
        <v>110</v>
      </c>
      <c r="B291" s="9" t="s">
        <v>858</v>
      </c>
      <c r="C291" s="8" t="s">
        <v>1142</v>
      </c>
      <c r="D291" s="9" t="s">
        <v>219</v>
      </c>
      <c r="E291" s="9" t="s">
        <v>220</v>
      </c>
      <c r="F291" s="8" t="s">
        <v>1324</v>
      </c>
      <c r="G291" s="8" t="s">
        <v>1325</v>
      </c>
      <c r="H291" s="9" t="s">
        <v>1326</v>
      </c>
      <c r="I291" s="8" t="s">
        <v>1327</v>
      </c>
      <c r="J291" s="8" t="s">
        <v>94</v>
      </c>
      <c r="K291" s="9" t="s">
        <v>1328</v>
      </c>
      <c r="L291" s="8" t="s">
        <v>1329</v>
      </c>
      <c r="M291" s="9" t="s">
        <v>1330</v>
      </c>
      <c r="N291" s="8" t="s">
        <v>1331</v>
      </c>
      <c r="O291" s="9" t="s">
        <v>1332</v>
      </c>
      <c r="P291" s="8" t="s">
        <v>1333</v>
      </c>
      <c r="Q291" s="10">
        <v>2.020763640097E12</v>
      </c>
      <c r="R291" s="10">
        <v>2.0211763640047E13</v>
      </c>
      <c r="S291" s="8" t="s">
        <v>1334</v>
      </c>
      <c r="T291" s="9" t="s">
        <v>1335</v>
      </c>
      <c r="U291" s="9" t="s">
        <v>1336</v>
      </c>
      <c r="V291" s="8" t="s">
        <v>70</v>
      </c>
      <c r="W291" s="9" t="s">
        <v>1346</v>
      </c>
      <c r="X291" s="8">
        <v>11101.0</v>
      </c>
      <c r="Y291" s="9" t="s">
        <v>49</v>
      </c>
      <c r="Z291" s="11" t="s">
        <v>1347</v>
      </c>
      <c r="AA291" s="16" t="str">
        <f>27344000+7456200</f>
        <v> $  34,800,200 </v>
      </c>
      <c r="AB291" s="9" t="s">
        <v>1339</v>
      </c>
      <c r="AC291" s="9" t="s">
        <v>1340</v>
      </c>
    </row>
    <row r="292" ht="14.25" customHeight="1">
      <c r="A292" s="8" t="s">
        <v>110</v>
      </c>
      <c r="B292" s="9" t="s">
        <v>858</v>
      </c>
      <c r="C292" s="8" t="s">
        <v>1142</v>
      </c>
      <c r="D292" s="9" t="s">
        <v>219</v>
      </c>
      <c r="E292" s="9" t="s">
        <v>220</v>
      </c>
      <c r="F292" s="8" t="s">
        <v>1324</v>
      </c>
      <c r="G292" s="8" t="s">
        <v>1325</v>
      </c>
      <c r="H292" s="9" t="s">
        <v>1326</v>
      </c>
      <c r="I292" s="8" t="s">
        <v>1327</v>
      </c>
      <c r="J292" s="8" t="s">
        <v>94</v>
      </c>
      <c r="K292" s="9" t="s">
        <v>1328</v>
      </c>
      <c r="L292" s="8" t="s">
        <v>1329</v>
      </c>
      <c r="M292" s="9" t="s">
        <v>1330</v>
      </c>
      <c r="N292" s="8" t="s">
        <v>1331</v>
      </c>
      <c r="O292" s="9" t="s">
        <v>1332</v>
      </c>
      <c r="P292" s="8" t="s">
        <v>1333</v>
      </c>
      <c r="Q292" s="10">
        <v>2.020763640097E12</v>
      </c>
      <c r="R292" s="10">
        <v>2.0211763640047E13</v>
      </c>
      <c r="S292" s="8" t="s">
        <v>1334</v>
      </c>
      <c r="T292" s="9" t="s">
        <v>1335</v>
      </c>
      <c r="U292" s="9" t="s">
        <v>1336</v>
      </c>
      <c r="V292" s="8" t="s">
        <v>142</v>
      </c>
      <c r="W292" s="9" t="s">
        <v>1348</v>
      </c>
      <c r="X292" s="8">
        <v>11101.0</v>
      </c>
      <c r="Y292" s="9" t="s">
        <v>49</v>
      </c>
      <c r="Z292" s="11" t="s">
        <v>1349</v>
      </c>
      <c r="AA292" s="12">
        <v>1.0938E7</v>
      </c>
      <c r="AB292" s="9" t="s">
        <v>1339</v>
      </c>
      <c r="AC292" s="9" t="s">
        <v>1340</v>
      </c>
    </row>
    <row r="293" ht="14.25" customHeight="1">
      <c r="A293" s="8" t="s">
        <v>110</v>
      </c>
      <c r="B293" s="9" t="s">
        <v>858</v>
      </c>
      <c r="C293" s="8" t="s">
        <v>1142</v>
      </c>
      <c r="D293" s="9" t="s">
        <v>219</v>
      </c>
      <c r="E293" s="9" t="s">
        <v>220</v>
      </c>
      <c r="F293" s="8" t="s">
        <v>1350</v>
      </c>
      <c r="G293" s="8" t="s">
        <v>1351</v>
      </c>
      <c r="H293" s="9" t="s">
        <v>1352</v>
      </c>
      <c r="I293" s="8" t="s">
        <v>1353</v>
      </c>
      <c r="J293" s="8" t="s">
        <v>38</v>
      </c>
      <c r="K293" s="9" t="s">
        <v>1354</v>
      </c>
      <c r="L293" s="8" t="s">
        <v>1355</v>
      </c>
      <c r="M293" s="9" t="s">
        <v>1356</v>
      </c>
      <c r="N293" s="8" t="s">
        <v>1357</v>
      </c>
      <c r="O293" s="9" t="s">
        <v>1358</v>
      </c>
      <c r="P293" s="8" t="s">
        <v>1359</v>
      </c>
      <c r="Q293" s="10">
        <v>2.020763640101E12</v>
      </c>
      <c r="R293" s="10">
        <v>2.0211763640048E13</v>
      </c>
      <c r="S293" s="8" t="s">
        <v>1360</v>
      </c>
      <c r="T293" s="9" t="s">
        <v>1361</v>
      </c>
      <c r="U293" s="9" t="s">
        <v>1362</v>
      </c>
      <c r="V293" s="8" t="s">
        <v>47</v>
      </c>
      <c r="W293" s="9" t="s">
        <v>1363</v>
      </c>
      <c r="X293" s="8">
        <v>11101.0</v>
      </c>
      <c r="Y293" s="9" t="s">
        <v>49</v>
      </c>
      <c r="Z293" s="11" t="s">
        <v>1364</v>
      </c>
      <c r="AA293" s="16" t="str">
        <f>440497000-36500000-35000000</f>
        <v> $  368,997,000 </v>
      </c>
      <c r="AB293" s="9" t="s">
        <v>1339</v>
      </c>
      <c r="AC293" s="9" t="s">
        <v>1340</v>
      </c>
    </row>
    <row r="294" ht="14.25" customHeight="1">
      <c r="A294" s="8" t="s">
        <v>110</v>
      </c>
      <c r="B294" s="9" t="s">
        <v>858</v>
      </c>
      <c r="C294" s="8" t="s">
        <v>1142</v>
      </c>
      <c r="D294" s="9" t="s">
        <v>219</v>
      </c>
      <c r="E294" s="9" t="s">
        <v>220</v>
      </c>
      <c r="F294" s="8" t="s">
        <v>1350</v>
      </c>
      <c r="G294" s="8" t="s">
        <v>1351</v>
      </c>
      <c r="H294" s="9" t="s">
        <v>1352</v>
      </c>
      <c r="I294" s="8" t="s">
        <v>1353</v>
      </c>
      <c r="J294" s="8" t="s">
        <v>38</v>
      </c>
      <c r="K294" s="9" t="s">
        <v>1354</v>
      </c>
      <c r="L294" s="8" t="s">
        <v>1355</v>
      </c>
      <c r="M294" s="9" t="s">
        <v>1356</v>
      </c>
      <c r="N294" s="8" t="s">
        <v>1357</v>
      </c>
      <c r="O294" s="9" t="s">
        <v>1358</v>
      </c>
      <c r="P294" s="8" t="s">
        <v>1359</v>
      </c>
      <c r="Q294" s="10">
        <v>2.020763640101E12</v>
      </c>
      <c r="R294" s="10">
        <v>2.0211763640048E13</v>
      </c>
      <c r="S294" s="8" t="s">
        <v>1360</v>
      </c>
      <c r="T294" s="9" t="s">
        <v>1361</v>
      </c>
      <c r="U294" s="9" t="s">
        <v>1362</v>
      </c>
      <c r="V294" s="8" t="s">
        <v>47</v>
      </c>
      <c r="W294" s="9" t="s">
        <v>1363</v>
      </c>
      <c r="X294" s="8">
        <v>22143.0</v>
      </c>
      <c r="Y294" s="9" t="s">
        <v>961</v>
      </c>
      <c r="Z294" s="11" t="s">
        <v>1365</v>
      </c>
      <c r="AA294" s="12">
        <v>1.4E8</v>
      </c>
      <c r="AB294" s="9" t="s">
        <v>1339</v>
      </c>
      <c r="AC294" s="9" t="s">
        <v>1340</v>
      </c>
    </row>
    <row r="295" ht="14.25" customHeight="1">
      <c r="A295" s="8" t="s">
        <v>110</v>
      </c>
      <c r="B295" s="9" t="s">
        <v>858</v>
      </c>
      <c r="C295" s="8" t="s">
        <v>710</v>
      </c>
      <c r="D295" s="9" t="s">
        <v>219</v>
      </c>
      <c r="E295" s="9" t="s">
        <v>220</v>
      </c>
      <c r="F295" s="8" t="s">
        <v>1143</v>
      </c>
      <c r="G295" s="8" t="s">
        <v>1144</v>
      </c>
      <c r="H295" s="9" t="s">
        <v>1352</v>
      </c>
      <c r="I295" s="8" t="s">
        <v>1353</v>
      </c>
      <c r="J295" s="8" t="s">
        <v>38</v>
      </c>
      <c r="K295" s="9" t="s">
        <v>1354</v>
      </c>
      <c r="L295" s="8" t="s">
        <v>1366</v>
      </c>
      <c r="M295" s="9" t="s">
        <v>1356</v>
      </c>
      <c r="N295" s="8" t="s">
        <v>1357</v>
      </c>
      <c r="O295" s="9" t="s">
        <v>1358</v>
      </c>
      <c r="P295" s="8" t="s">
        <v>1359</v>
      </c>
      <c r="Q295" s="10">
        <v>2.020763640101E12</v>
      </c>
      <c r="R295" s="10">
        <v>2.0211763640048E13</v>
      </c>
      <c r="S295" s="8" t="s">
        <v>1360</v>
      </c>
      <c r="T295" s="9" t="s">
        <v>1361</v>
      </c>
      <c r="U295" s="9" t="s">
        <v>1362</v>
      </c>
      <c r="V295" s="8" t="s">
        <v>62</v>
      </c>
      <c r="W295" s="9" t="s">
        <v>1367</v>
      </c>
      <c r="X295" s="8">
        <v>11101.0</v>
      </c>
      <c r="Y295" s="9" t="s">
        <v>49</v>
      </c>
      <c r="Z295" s="11" t="s">
        <v>1368</v>
      </c>
      <c r="AA295" s="12">
        <v>2.7344E8</v>
      </c>
      <c r="AB295" s="9" t="s">
        <v>1339</v>
      </c>
      <c r="AC295" s="9" t="s">
        <v>1340</v>
      </c>
    </row>
    <row r="296" ht="14.25" customHeight="1">
      <c r="A296" s="8" t="s">
        <v>110</v>
      </c>
      <c r="B296" s="9" t="s">
        <v>858</v>
      </c>
      <c r="C296" s="8" t="s">
        <v>1369</v>
      </c>
      <c r="D296" s="9" t="s">
        <v>219</v>
      </c>
      <c r="E296" s="9" t="s">
        <v>220</v>
      </c>
      <c r="F296" s="8" t="s">
        <v>1370</v>
      </c>
      <c r="G296" s="8" t="s">
        <v>1371</v>
      </c>
      <c r="H296" s="9" t="s">
        <v>1352</v>
      </c>
      <c r="I296" s="8" t="s">
        <v>1353</v>
      </c>
      <c r="J296" s="8" t="s">
        <v>38</v>
      </c>
      <c r="K296" s="9" t="s">
        <v>1354</v>
      </c>
      <c r="L296" s="8" t="s">
        <v>1372</v>
      </c>
      <c r="M296" s="9" t="s">
        <v>1356</v>
      </c>
      <c r="N296" s="8" t="s">
        <v>1357</v>
      </c>
      <c r="O296" s="9" t="s">
        <v>1358</v>
      </c>
      <c r="P296" s="8" t="s">
        <v>1359</v>
      </c>
      <c r="Q296" s="10">
        <v>2.020763640101E12</v>
      </c>
      <c r="R296" s="10">
        <v>2.0211763640048E13</v>
      </c>
      <c r="S296" s="8" t="s">
        <v>1360</v>
      </c>
      <c r="T296" s="9" t="s">
        <v>1361</v>
      </c>
      <c r="U296" s="9" t="s">
        <v>1362</v>
      </c>
      <c r="V296" s="8" t="s">
        <v>65</v>
      </c>
      <c r="W296" s="9" t="s">
        <v>1373</v>
      </c>
      <c r="X296" s="8">
        <v>11101.0</v>
      </c>
      <c r="Y296" s="9" t="s">
        <v>49</v>
      </c>
      <c r="Z296" s="11" t="s">
        <v>1374</v>
      </c>
      <c r="AA296" s="12">
        <v>3.29678E8</v>
      </c>
      <c r="AB296" s="9" t="s">
        <v>1339</v>
      </c>
      <c r="AC296" s="9" t="s">
        <v>1340</v>
      </c>
    </row>
    <row r="297" ht="14.25" customHeight="1">
      <c r="A297" s="8" t="s">
        <v>110</v>
      </c>
      <c r="B297" s="9" t="s">
        <v>858</v>
      </c>
      <c r="C297" s="8" t="s">
        <v>1375</v>
      </c>
      <c r="D297" s="9" t="s">
        <v>219</v>
      </c>
      <c r="E297" s="9" t="s">
        <v>220</v>
      </c>
      <c r="F297" s="8" t="s">
        <v>1376</v>
      </c>
      <c r="G297" s="8" t="s">
        <v>1377</v>
      </c>
      <c r="H297" s="9" t="s">
        <v>1352</v>
      </c>
      <c r="I297" s="8" t="s">
        <v>1353</v>
      </c>
      <c r="J297" s="8" t="s">
        <v>38</v>
      </c>
      <c r="K297" s="9" t="s">
        <v>1354</v>
      </c>
      <c r="L297" s="8" t="s">
        <v>1148</v>
      </c>
      <c r="M297" s="9" t="s">
        <v>1356</v>
      </c>
      <c r="N297" s="8" t="s">
        <v>1357</v>
      </c>
      <c r="O297" s="9" t="s">
        <v>1358</v>
      </c>
      <c r="P297" s="8" t="s">
        <v>1359</v>
      </c>
      <c r="Q297" s="10">
        <v>2.020763640101E12</v>
      </c>
      <c r="R297" s="10">
        <v>2.0211763640048E13</v>
      </c>
      <c r="S297" s="8" t="s">
        <v>1360</v>
      </c>
      <c r="T297" s="9" t="s">
        <v>1361</v>
      </c>
      <c r="U297" s="9" t="s">
        <v>1362</v>
      </c>
      <c r="V297" s="8" t="s">
        <v>70</v>
      </c>
      <c r="W297" s="9" t="s">
        <v>1378</v>
      </c>
      <c r="X297" s="8">
        <v>11101.0</v>
      </c>
      <c r="Y297" s="9" t="s">
        <v>49</v>
      </c>
      <c r="Z297" s="11" t="s">
        <v>1379</v>
      </c>
      <c r="AA297" s="12">
        <v>3.0459E7</v>
      </c>
      <c r="AB297" s="9" t="s">
        <v>1339</v>
      </c>
      <c r="AC297" s="9" t="s">
        <v>1340</v>
      </c>
    </row>
    <row r="298" ht="14.25" customHeight="1">
      <c r="A298" s="8" t="s">
        <v>110</v>
      </c>
      <c r="B298" s="9" t="s">
        <v>858</v>
      </c>
      <c r="C298" s="8" t="s">
        <v>1142</v>
      </c>
      <c r="D298" s="9" t="s">
        <v>219</v>
      </c>
      <c r="E298" s="9" t="s">
        <v>220</v>
      </c>
      <c r="F298" s="8" t="s">
        <v>1324</v>
      </c>
      <c r="G298" s="8" t="s">
        <v>1325</v>
      </c>
      <c r="H298" s="9" t="s">
        <v>1380</v>
      </c>
      <c r="I298" s="8" t="s">
        <v>1381</v>
      </c>
      <c r="J298" s="8" t="s">
        <v>119</v>
      </c>
      <c r="K298" s="9" t="s">
        <v>1382</v>
      </c>
      <c r="L298" s="8" t="s">
        <v>1329</v>
      </c>
      <c r="M298" s="9" t="s">
        <v>1383</v>
      </c>
      <c r="N298" s="8" t="s">
        <v>1384</v>
      </c>
      <c r="O298" s="9" t="s">
        <v>1385</v>
      </c>
      <c r="P298" s="8" t="s">
        <v>38</v>
      </c>
      <c r="Q298" s="10">
        <v>2.020763640095E12</v>
      </c>
      <c r="R298" s="10">
        <v>2.0211763640049E13</v>
      </c>
      <c r="S298" s="8" t="s">
        <v>1386</v>
      </c>
      <c r="T298" s="9" t="s">
        <v>1387</v>
      </c>
      <c r="U298" s="9" t="s">
        <v>1388</v>
      </c>
      <c r="V298" s="8" t="s">
        <v>47</v>
      </c>
      <c r="W298" s="9" t="s">
        <v>1389</v>
      </c>
      <c r="X298" s="8">
        <v>11101.0</v>
      </c>
      <c r="Y298" s="9" t="s">
        <v>49</v>
      </c>
      <c r="Z298" s="11" t="s">
        <v>1390</v>
      </c>
      <c r="AA298" s="12">
        <v>1.61421799E8</v>
      </c>
      <c r="AB298" s="9" t="s">
        <v>1339</v>
      </c>
      <c r="AC298" s="9" t="s">
        <v>1340</v>
      </c>
    </row>
    <row r="299" ht="14.25" customHeight="1">
      <c r="A299" s="8" t="s">
        <v>110</v>
      </c>
      <c r="B299" s="9" t="s">
        <v>858</v>
      </c>
      <c r="C299" s="8" t="s">
        <v>1142</v>
      </c>
      <c r="D299" s="9" t="s">
        <v>219</v>
      </c>
      <c r="E299" s="9" t="s">
        <v>220</v>
      </c>
      <c r="F299" s="8" t="s">
        <v>1324</v>
      </c>
      <c r="G299" s="8" t="s">
        <v>1325</v>
      </c>
      <c r="H299" s="9" t="s">
        <v>1380</v>
      </c>
      <c r="I299" s="8" t="s">
        <v>1381</v>
      </c>
      <c r="J299" s="8" t="s">
        <v>119</v>
      </c>
      <c r="K299" s="9" t="s">
        <v>1382</v>
      </c>
      <c r="L299" s="8" t="s">
        <v>1329</v>
      </c>
      <c r="M299" s="9" t="s">
        <v>1383</v>
      </c>
      <c r="N299" s="8" t="s">
        <v>1384</v>
      </c>
      <c r="O299" s="9" t="s">
        <v>1385</v>
      </c>
      <c r="P299" s="8" t="s">
        <v>38</v>
      </c>
      <c r="Q299" s="10">
        <v>2.020763640095E12</v>
      </c>
      <c r="R299" s="10">
        <v>2.0211763640049E13</v>
      </c>
      <c r="S299" s="8" t="s">
        <v>1386</v>
      </c>
      <c r="T299" s="9" t="s">
        <v>1387</v>
      </c>
      <c r="U299" s="9" t="s">
        <v>1388</v>
      </c>
      <c r="V299" s="8" t="s">
        <v>62</v>
      </c>
      <c r="W299" s="9" t="s">
        <v>1391</v>
      </c>
      <c r="X299" s="8">
        <v>11101.0</v>
      </c>
      <c r="Y299" s="9" t="s">
        <v>49</v>
      </c>
      <c r="Z299" s="11" t="s">
        <v>1392</v>
      </c>
      <c r="AA299" s="12">
        <v>6.6E7</v>
      </c>
      <c r="AB299" s="9" t="s">
        <v>1339</v>
      </c>
      <c r="AC299" s="9" t="s">
        <v>1340</v>
      </c>
    </row>
    <row r="300" ht="14.25" customHeight="1">
      <c r="A300" s="8" t="s">
        <v>110</v>
      </c>
      <c r="B300" s="9" t="s">
        <v>858</v>
      </c>
      <c r="C300" s="8" t="s">
        <v>1142</v>
      </c>
      <c r="D300" s="9" t="s">
        <v>219</v>
      </c>
      <c r="E300" s="9" t="s">
        <v>220</v>
      </c>
      <c r="F300" s="8" t="s">
        <v>1324</v>
      </c>
      <c r="G300" s="8" t="s">
        <v>1325</v>
      </c>
      <c r="H300" s="9" t="s">
        <v>1380</v>
      </c>
      <c r="I300" s="8" t="s">
        <v>1381</v>
      </c>
      <c r="J300" s="8" t="s">
        <v>119</v>
      </c>
      <c r="K300" s="9" t="s">
        <v>1382</v>
      </c>
      <c r="L300" s="8" t="s">
        <v>1329</v>
      </c>
      <c r="M300" s="9" t="s">
        <v>1383</v>
      </c>
      <c r="N300" s="8" t="s">
        <v>1384</v>
      </c>
      <c r="O300" s="9" t="s">
        <v>1393</v>
      </c>
      <c r="P300" s="8" t="s">
        <v>38</v>
      </c>
      <c r="Q300" s="10">
        <v>2.020763640095E12</v>
      </c>
      <c r="R300" s="10">
        <v>2.0211763640049E13</v>
      </c>
      <c r="S300" s="8" t="s">
        <v>1386</v>
      </c>
      <c r="T300" s="9" t="s">
        <v>1387</v>
      </c>
      <c r="U300" s="9" t="s">
        <v>1388</v>
      </c>
      <c r="V300" s="8" t="s">
        <v>65</v>
      </c>
      <c r="W300" s="9" t="s">
        <v>1394</v>
      </c>
      <c r="X300" s="8">
        <v>11101.0</v>
      </c>
      <c r="Y300" s="9" t="s">
        <v>49</v>
      </c>
      <c r="Z300" s="11" t="s">
        <v>1395</v>
      </c>
      <c r="AA300" s="12">
        <v>8.0209E7</v>
      </c>
      <c r="AB300" s="9" t="s">
        <v>1339</v>
      </c>
      <c r="AC300" s="9" t="s">
        <v>1340</v>
      </c>
    </row>
    <row r="301" ht="14.25" customHeight="1">
      <c r="A301" s="8" t="s">
        <v>110</v>
      </c>
      <c r="B301" s="9" t="s">
        <v>858</v>
      </c>
      <c r="C301" s="8" t="s">
        <v>1142</v>
      </c>
      <c r="D301" s="9" t="s">
        <v>219</v>
      </c>
      <c r="E301" s="9" t="s">
        <v>220</v>
      </c>
      <c r="F301" s="8" t="s">
        <v>1324</v>
      </c>
      <c r="G301" s="8" t="s">
        <v>1325</v>
      </c>
      <c r="H301" s="9" t="s">
        <v>1380</v>
      </c>
      <c r="I301" s="8" t="s">
        <v>1381</v>
      </c>
      <c r="J301" s="8" t="s">
        <v>119</v>
      </c>
      <c r="K301" s="9" t="s">
        <v>1382</v>
      </c>
      <c r="L301" s="8" t="s">
        <v>1329</v>
      </c>
      <c r="M301" s="9" t="s">
        <v>1383</v>
      </c>
      <c r="N301" s="8" t="s">
        <v>1396</v>
      </c>
      <c r="O301" s="9" t="s">
        <v>1397</v>
      </c>
      <c r="P301" s="8" t="s">
        <v>38</v>
      </c>
      <c r="Q301" s="10">
        <v>2.020763640095E12</v>
      </c>
      <c r="R301" s="10">
        <v>2.0211763640049E13</v>
      </c>
      <c r="S301" s="8" t="s">
        <v>1386</v>
      </c>
      <c r="T301" s="9" t="s">
        <v>1387</v>
      </c>
      <c r="U301" s="9" t="s">
        <v>1388</v>
      </c>
      <c r="V301" s="8" t="s">
        <v>70</v>
      </c>
      <c r="W301" s="9" t="s">
        <v>1398</v>
      </c>
      <c r="X301" s="8">
        <v>11101.0</v>
      </c>
      <c r="Y301" s="9" t="s">
        <v>49</v>
      </c>
      <c r="Z301" s="11" t="s">
        <v>1399</v>
      </c>
      <c r="AA301" s="12">
        <v>1.8229E7</v>
      </c>
      <c r="AB301" s="9" t="s">
        <v>1339</v>
      </c>
      <c r="AC301" s="9" t="s">
        <v>1340</v>
      </c>
    </row>
    <row r="302" ht="14.25" customHeight="1">
      <c r="A302" s="8" t="s">
        <v>110</v>
      </c>
      <c r="B302" s="9" t="s">
        <v>858</v>
      </c>
      <c r="C302" s="8" t="s">
        <v>1142</v>
      </c>
      <c r="D302" s="9" t="s">
        <v>219</v>
      </c>
      <c r="E302" s="9" t="s">
        <v>220</v>
      </c>
      <c r="F302" s="8" t="s">
        <v>1350</v>
      </c>
      <c r="G302" s="8" t="s">
        <v>1351</v>
      </c>
      <c r="H302" s="9" t="s">
        <v>1352</v>
      </c>
      <c r="I302" s="8" t="s">
        <v>1353</v>
      </c>
      <c r="J302" s="8" t="s">
        <v>38</v>
      </c>
      <c r="K302" s="9" t="s">
        <v>1354</v>
      </c>
      <c r="L302" s="8" t="s">
        <v>1355</v>
      </c>
      <c r="M302" s="9" t="s">
        <v>1400</v>
      </c>
      <c r="N302" s="8" t="s">
        <v>1357</v>
      </c>
      <c r="O302" s="9" t="s">
        <v>1401</v>
      </c>
      <c r="P302" s="8" t="s">
        <v>1402</v>
      </c>
      <c r="Q302" s="10">
        <v>2.020763640099E12</v>
      </c>
      <c r="R302" s="10">
        <v>2.021176364005E13</v>
      </c>
      <c r="S302" s="8" t="s">
        <v>1403</v>
      </c>
      <c r="T302" s="9" t="s">
        <v>1404</v>
      </c>
      <c r="U302" s="9" t="s">
        <v>1405</v>
      </c>
      <c r="V302" s="8" t="s">
        <v>47</v>
      </c>
      <c r="W302" s="9" t="s">
        <v>1406</v>
      </c>
      <c r="X302" s="8">
        <v>11101.0</v>
      </c>
      <c r="Y302" s="9" t="s">
        <v>49</v>
      </c>
      <c r="Z302" s="11" t="s">
        <v>1407</v>
      </c>
      <c r="AA302" s="12">
        <v>6.6431E8</v>
      </c>
      <c r="AB302" s="9" t="s">
        <v>1339</v>
      </c>
      <c r="AC302" s="9" t="s">
        <v>1340</v>
      </c>
    </row>
    <row r="303" ht="14.25" customHeight="1">
      <c r="A303" s="8" t="s">
        <v>110</v>
      </c>
      <c r="B303" s="9" t="s">
        <v>858</v>
      </c>
      <c r="C303" s="8" t="s">
        <v>1142</v>
      </c>
      <c r="D303" s="9" t="s">
        <v>219</v>
      </c>
      <c r="E303" s="9" t="s">
        <v>220</v>
      </c>
      <c r="F303" s="8" t="s">
        <v>1350</v>
      </c>
      <c r="G303" s="8" t="s">
        <v>1351</v>
      </c>
      <c r="H303" s="9" t="s">
        <v>1352</v>
      </c>
      <c r="I303" s="8" t="s">
        <v>1408</v>
      </c>
      <c r="J303" s="8" t="s">
        <v>94</v>
      </c>
      <c r="K303" s="9" t="s">
        <v>1409</v>
      </c>
      <c r="L303" s="8" t="s">
        <v>1355</v>
      </c>
      <c r="M303" s="9" t="s">
        <v>1400</v>
      </c>
      <c r="N303" s="8" t="s">
        <v>1410</v>
      </c>
      <c r="O303" s="9" t="s">
        <v>1411</v>
      </c>
      <c r="P303" s="8" t="s">
        <v>1402</v>
      </c>
      <c r="Q303" s="10">
        <v>2.020763640099E12</v>
      </c>
      <c r="R303" s="10">
        <v>2.021176364005E13</v>
      </c>
      <c r="S303" s="8" t="s">
        <v>1403</v>
      </c>
      <c r="T303" s="9" t="s">
        <v>1404</v>
      </c>
      <c r="U303" s="9" t="s">
        <v>1405</v>
      </c>
      <c r="V303" s="8" t="s">
        <v>62</v>
      </c>
      <c r="W303" s="9" t="s">
        <v>1412</v>
      </c>
      <c r="X303" s="8">
        <v>11101.0</v>
      </c>
      <c r="Y303" s="9" t="s">
        <v>49</v>
      </c>
      <c r="Z303" s="11" t="s">
        <v>1413</v>
      </c>
      <c r="AA303" s="12">
        <v>1.3132E7</v>
      </c>
      <c r="AB303" s="9" t="s">
        <v>1339</v>
      </c>
      <c r="AC303" s="9" t="s">
        <v>1340</v>
      </c>
    </row>
    <row r="304" ht="14.25" customHeight="1">
      <c r="A304" s="8" t="s">
        <v>110</v>
      </c>
      <c r="B304" s="9" t="s">
        <v>858</v>
      </c>
      <c r="C304" s="8" t="s">
        <v>1142</v>
      </c>
      <c r="D304" s="9" t="s">
        <v>219</v>
      </c>
      <c r="E304" s="9" t="s">
        <v>220</v>
      </c>
      <c r="F304" s="8" t="s">
        <v>1350</v>
      </c>
      <c r="G304" s="8" t="s">
        <v>1351</v>
      </c>
      <c r="H304" s="9" t="s">
        <v>1352</v>
      </c>
      <c r="I304" s="8" t="s">
        <v>1408</v>
      </c>
      <c r="J304" s="8" t="s">
        <v>94</v>
      </c>
      <c r="K304" s="9" t="s">
        <v>1409</v>
      </c>
      <c r="L304" s="8" t="s">
        <v>1355</v>
      </c>
      <c r="M304" s="9" t="s">
        <v>1400</v>
      </c>
      <c r="N304" s="8" t="s">
        <v>1414</v>
      </c>
      <c r="O304" s="9" t="s">
        <v>1415</v>
      </c>
      <c r="P304" s="8" t="s">
        <v>38</v>
      </c>
      <c r="Q304" s="10">
        <v>2.020763640099E12</v>
      </c>
      <c r="R304" s="10">
        <v>2.021176364005E13</v>
      </c>
      <c r="S304" s="8" t="s">
        <v>1403</v>
      </c>
      <c r="T304" s="9" t="s">
        <v>1404</v>
      </c>
      <c r="U304" s="9" t="s">
        <v>1405</v>
      </c>
      <c r="V304" s="8" t="s">
        <v>65</v>
      </c>
      <c r="W304" s="9" t="s">
        <v>1416</v>
      </c>
      <c r="X304" s="8">
        <v>11101.0</v>
      </c>
      <c r="Y304" s="9" t="s">
        <v>49</v>
      </c>
      <c r="Z304" s="11" t="s">
        <v>1417</v>
      </c>
      <c r="AA304" s="12">
        <v>3.2084E7</v>
      </c>
      <c r="AB304" s="9" t="s">
        <v>1339</v>
      </c>
      <c r="AC304" s="9" t="s">
        <v>1340</v>
      </c>
    </row>
    <row r="305" ht="14.25" customHeight="1">
      <c r="A305" s="8" t="s">
        <v>110</v>
      </c>
      <c r="B305" s="9" t="s">
        <v>858</v>
      </c>
      <c r="C305" s="8" t="s">
        <v>1142</v>
      </c>
      <c r="D305" s="9" t="s">
        <v>219</v>
      </c>
      <c r="E305" s="9" t="s">
        <v>220</v>
      </c>
      <c r="F305" s="8" t="s">
        <v>1350</v>
      </c>
      <c r="G305" s="8" t="s">
        <v>1351</v>
      </c>
      <c r="H305" s="9" t="s">
        <v>1352</v>
      </c>
      <c r="I305" s="8" t="s">
        <v>1408</v>
      </c>
      <c r="J305" s="8" t="s">
        <v>94</v>
      </c>
      <c r="K305" s="9" t="s">
        <v>1409</v>
      </c>
      <c r="L305" s="8" t="s">
        <v>1355</v>
      </c>
      <c r="M305" s="9" t="s">
        <v>1400</v>
      </c>
      <c r="N305" s="8" t="s">
        <v>1414</v>
      </c>
      <c r="O305" s="9" t="s">
        <v>1415</v>
      </c>
      <c r="P305" s="8" t="s">
        <v>38</v>
      </c>
      <c r="Q305" s="10">
        <v>2.020763640099E12</v>
      </c>
      <c r="R305" s="10">
        <v>2.021176364005E13</v>
      </c>
      <c r="S305" s="8" t="s">
        <v>1403</v>
      </c>
      <c r="T305" s="9" t="s">
        <v>1404</v>
      </c>
      <c r="U305" s="9" t="s">
        <v>1405</v>
      </c>
      <c r="V305" s="8" t="s">
        <v>65</v>
      </c>
      <c r="W305" s="9" t="s">
        <v>1416</v>
      </c>
      <c r="X305" s="8">
        <v>22216.0</v>
      </c>
      <c r="Y305" s="9" t="s">
        <v>1418</v>
      </c>
      <c r="Z305" s="11" t="s">
        <v>1419</v>
      </c>
      <c r="AA305" s="12">
        <v>4.799882549E7</v>
      </c>
      <c r="AB305" s="9" t="s">
        <v>1339</v>
      </c>
      <c r="AC305" s="9" t="s">
        <v>1340</v>
      </c>
    </row>
    <row r="306" ht="14.25" customHeight="1">
      <c r="A306" s="8" t="s">
        <v>110</v>
      </c>
      <c r="B306" s="9" t="s">
        <v>858</v>
      </c>
      <c r="C306" s="8" t="s">
        <v>1142</v>
      </c>
      <c r="D306" s="9" t="s">
        <v>219</v>
      </c>
      <c r="E306" s="9" t="s">
        <v>220</v>
      </c>
      <c r="F306" s="8" t="s">
        <v>1350</v>
      </c>
      <c r="G306" s="8" t="s">
        <v>1351</v>
      </c>
      <c r="H306" s="9" t="s">
        <v>1352</v>
      </c>
      <c r="I306" s="8" t="s">
        <v>1408</v>
      </c>
      <c r="J306" s="8" t="s">
        <v>94</v>
      </c>
      <c r="K306" s="9" t="s">
        <v>1409</v>
      </c>
      <c r="L306" s="8" t="s">
        <v>1355</v>
      </c>
      <c r="M306" s="9" t="s">
        <v>1400</v>
      </c>
      <c r="N306" s="8" t="s">
        <v>1414</v>
      </c>
      <c r="O306" s="9" t="s">
        <v>1415</v>
      </c>
      <c r="P306" s="8" t="s">
        <v>38</v>
      </c>
      <c r="Q306" s="10">
        <v>2.020763640099E12</v>
      </c>
      <c r="R306" s="10">
        <v>2.021176364005E13</v>
      </c>
      <c r="S306" s="8" t="s">
        <v>1403</v>
      </c>
      <c r="T306" s="9" t="s">
        <v>1404</v>
      </c>
      <c r="U306" s="9" t="s">
        <v>1405</v>
      </c>
      <c r="V306" s="8" t="s">
        <v>70</v>
      </c>
      <c r="W306" s="9" t="s">
        <v>1420</v>
      </c>
      <c r="X306" s="8">
        <v>11101.0</v>
      </c>
      <c r="Y306" s="9" t="s">
        <v>49</v>
      </c>
      <c r="Z306" s="11" t="s">
        <v>1421</v>
      </c>
      <c r="AA306" s="12">
        <v>8.0141551E7</v>
      </c>
      <c r="AB306" s="9" t="s">
        <v>1339</v>
      </c>
      <c r="AC306" s="9" t="s">
        <v>1340</v>
      </c>
    </row>
    <row r="307" ht="14.25" customHeight="1">
      <c r="A307" s="8" t="s">
        <v>110</v>
      </c>
      <c r="B307" s="9" t="s">
        <v>858</v>
      </c>
      <c r="C307" s="8" t="s">
        <v>1142</v>
      </c>
      <c r="D307" s="9" t="s">
        <v>219</v>
      </c>
      <c r="E307" s="9" t="s">
        <v>220</v>
      </c>
      <c r="F307" s="8" t="s">
        <v>1143</v>
      </c>
      <c r="G307" s="8" t="s">
        <v>1144</v>
      </c>
      <c r="H307" s="9" t="s">
        <v>1145</v>
      </c>
      <c r="I307" s="8" t="s">
        <v>1422</v>
      </c>
      <c r="J307" s="8" t="s">
        <v>94</v>
      </c>
      <c r="K307" s="9" t="s">
        <v>1423</v>
      </c>
      <c r="L307" s="8" t="s">
        <v>1372</v>
      </c>
      <c r="M307" s="9" t="s">
        <v>1424</v>
      </c>
      <c r="N307" s="8" t="s">
        <v>1425</v>
      </c>
      <c r="O307" s="9" t="s">
        <v>1426</v>
      </c>
      <c r="P307" s="8" t="s">
        <v>1427</v>
      </c>
      <c r="Q307" s="10">
        <v>2.0207636401E12</v>
      </c>
      <c r="R307" s="10">
        <v>2.0211763640051E13</v>
      </c>
      <c r="S307" s="8" t="s">
        <v>1428</v>
      </c>
      <c r="T307" s="9" t="s">
        <v>1429</v>
      </c>
      <c r="U307" s="9" t="s">
        <v>1430</v>
      </c>
      <c r="V307" s="8" t="s">
        <v>47</v>
      </c>
      <c r="W307" s="9" t="s">
        <v>1431</v>
      </c>
      <c r="X307" s="8">
        <v>11101.0</v>
      </c>
      <c r="Y307" s="9" t="s">
        <v>49</v>
      </c>
      <c r="Z307" s="11" t="s">
        <v>1432</v>
      </c>
      <c r="AA307" s="12">
        <v>0.0</v>
      </c>
      <c r="AB307" s="9" t="s">
        <v>1339</v>
      </c>
      <c r="AC307" s="9" t="s">
        <v>1340</v>
      </c>
    </row>
    <row r="308" ht="14.25" customHeight="1">
      <c r="A308" s="8" t="s">
        <v>110</v>
      </c>
      <c r="B308" s="9" t="s">
        <v>858</v>
      </c>
      <c r="C308" s="8" t="s">
        <v>1142</v>
      </c>
      <c r="D308" s="9" t="s">
        <v>219</v>
      </c>
      <c r="E308" s="9" t="s">
        <v>220</v>
      </c>
      <c r="F308" s="8" t="s">
        <v>1143</v>
      </c>
      <c r="G308" s="8" t="s">
        <v>1144</v>
      </c>
      <c r="H308" s="9" t="s">
        <v>1145</v>
      </c>
      <c r="I308" s="8" t="s">
        <v>1422</v>
      </c>
      <c r="J308" s="8" t="s">
        <v>94</v>
      </c>
      <c r="K308" s="9" t="s">
        <v>1423</v>
      </c>
      <c r="L308" s="8" t="s">
        <v>1372</v>
      </c>
      <c r="M308" s="9" t="s">
        <v>1424</v>
      </c>
      <c r="N308" s="8" t="s">
        <v>1425</v>
      </c>
      <c r="O308" s="9" t="s">
        <v>1426</v>
      </c>
      <c r="P308" s="8" t="s">
        <v>1427</v>
      </c>
      <c r="Q308" s="10">
        <v>2.0207636401E12</v>
      </c>
      <c r="R308" s="10">
        <v>2.0211763640051E13</v>
      </c>
      <c r="S308" s="8" t="s">
        <v>1428</v>
      </c>
      <c r="T308" s="9" t="s">
        <v>1429</v>
      </c>
      <c r="U308" s="9" t="s">
        <v>1430</v>
      </c>
      <c r="V308" s="8" t="s">
        <v>62</v>
      </c>
      <c r="W308" s="9" t="s">
        <v>1433</v>
      </c>
      <c r="X308" s="8">
        <v>11101.0</v>
      </c>
      <c r="Y308" s="9" t="s">
        <v>49</v>
      </c>
      <c r="Z308" s="11" t="s">
        <v>1434</v>
      </c>
      <c r="AA308" s="12">
        <v>1.0E7</v>
      </c>
      <c r="AB308" s="9" t="s">
        <v>1339</v>
      </c>
      <c r="AC308" s="9" t="s">
        <v>1340</v>
      </c>
    </row>
    <row r="309" ht="14.25" customHeight="1">
      <c r="A309" s="8" t="s">
        <v>110</v>
      </c>
      <c r="B309" s="9" t="s">
        <v>858</v>
      </c>
      <c r="C309" s="8" t="s">
        <v>1142</v>
      </c>
      <c r="D309" s="9" t="s">
        <v>219</v>
      </c>
      <c r="E309" s="9" t="s">
        <v>220</v>
      </c>
      <c r="F309" s="8" t="s">
        <v>1143</v>
      </c>
      <c r="G309" s="8" t="s">
        <v>1144</v>
      </c>
      <c r="H309" s="9" t="s">
        <v>1145</v>
      </c>
      <c r="I309" s="8" t="s">
        <v>1422</v>
      </c>
      <c r="J309" s="8" t="s">
        <v>94</v>
      </c>
      <c r="K309" s="9" t="s">
        <v>1423</v>
      </c>
      <c r="L309" s="8" t="s">
        <v>1372</v>
      </c>
      <c r="M309" s="9" t="s">
        <v>1424</v>
      </c>
      <c r="N309" s="8" t="s">
        <v>1425</v>
      </c>
      <c r="O309" s="9" t="s">
        <v>1435</v>
      </c>
      <c r="P309" s="8" t="s">
        <v>1427</v>
      </c>
      <c r="Q309" s="10">
        <v>2.0207636401E12</v>
      </c>
      <c r="R309" s="10">
        <v>2.0211763640051E13</v>
      </c>
      <c r="S309" s="8" t="s">
        <v>1428</v>
      </c>
      <c r="T309" s="9" t="s">
        <v>1429</v>
      </c>
      <c r="U309" s="9" t="s">
        <v>1430</v>
      </c>
      <c r="V309" s="8" t="s">
        <v>65</v>
      </c>
      <c r="W309" s="9" t="s">
        <v>1436</v>
      </c>
      <c r="X309" s="8">
        <v>11101.0</v>
      </c>
      <c r="Y309" s="9" t="s">
        <v>49</v>
      </c>
      <c r="Z309" s="11" t="s">
        <v>1437</v>
      </c>
      <c r="AA309" s="12">
        <v>0.0</v>
      </c>
      <c r="AB309" s="9" t="s">
        <v>1339</v>
      </c>
      <c r="AC309" s="9" t="s">
        <v>1340</v>
      </c>
    </row>
    <row r="310" ht="14.25" customHeight="1">
      <c r="A310" s="8" t="s">
        <v>1003</v>
      </c>
      <c r="B310" s="9" t="s">
        <v>1004</v>
      </c>
      <c r="C310" s="8" t="s">
        <v>1438</v>
      </c>
      <c r="D310" s="9" t="s">
        <v>1439</v>
      </c>
      <c r="E310" s="9" t="s">
        <v>394</v>
      </c>
      <c r="F310" s="8" t="s">
        <v>1440</v>
      </c>
      <c r="G310" s="8" t="s">
        <v>1441</v>
      </c>
      <c r="H310" s="9" t="s">
        <v>1442</v>
      </c>
      <c r="I310" s="8" t="s">
        <v>1443</v>
      </c>
      <c r="J310" s="8" t="s">
        <v>38</v>
      </c>
      <c r="K310" s="9" t="s">
        <v>1444</v>
      </c>
      <c r="L310" s="8" t="s">
        <v>1445</v>
      </c>
      <c r="M310" s="9" t="s">
        <v>1446</v>
      </c>
      <c r="N310" s="8" t="s">
        <v>1447</v>
      </c>
      <c r="O310" s="9" t="s">
        <v>1448</v>
      </c>
      <c r="P310" s="8" t="s">
        <v>552</v>
      </c>
      <c r="Q310" s="10">
        <v>2.020763640096E12</v>
      </c>
      <c r="R310" s="10">
        <v>2.0211763640052E13</v>
      </c>
      <c r="S310" s="8" t="s">
        <v>1449</v>
      </c>
      <c r="T310" s="9" t="s">
        <v>1450</v>
      </c>
      <c r="U310" s="9" t="s">
        <v>1451</v>
      </c>
      <c r="V310" s="8" t="s">
        <v>47</v>
      </c>
      <c r="W310" s="9" t="s">
        <v>1452</v>
      </c>
      <c r="X310" s="8">
        <v>11101.0</v>
      </c>
      <c r="Y310" s="9" t="s">
        <v>49</v>
      </c>
      <c r="Z310" s="11" t="s">
        <v>1453</v>
      </c>
      <c r="AA310" s="12">
        <v>2.36183602E8</v>
      </c>
      <c r="AB310" s="9" t="s">
        <v>1339</v>
      </c>
      <c r="AC310" s="9" t="s">
        <v>1340</v>
      </c>
    </row>
    <row r="311" ht="14.25" customHeight="1">
      <c r="A311" s="8" t="s">
        <v>1003</v>
      </c>
      <c r="B311" s="9" t="s">
        <v>1004</v>
      </c>
      <c r="C311" s="8" t="s">
        <v>1438</v>
      </c>
      <c r="D311" s="9" t="s">
        <v>1439</v>
      </c>
      <c r="E311" s="9" t="s">
        <v>394</v>
      </c>
      <c r="F311" s="8" t="s">
        <v>1440</v>
      </c>
      <c r="G311" s="8" t="s">
        <v>1441</v>
      </c>
      <c r="H311" s="9" t="s">
        <v>1442</v>
      </c>
      <c r="I311" s="8" t="s">
        <v>1443</v>
      </c>
      <c r="J311" s="8" t="s">
        <v>38</v>
      </c>
      <c r="K311" s="9" t="s">
        <v>1444</v>
      </c>
      <c r="L311" s="8" t="s">
        <v>1445</v>
      </c>
      <c r="M311" s="9" t="s">
        <v>1446</v>
      </c>
      <c r="N311" s="8" t="s">
        <v>1447</v>
      </c>
      <c r="O311" s="9" t="s">
        <v>1448</v>
      </c>
      <c r="P311" s="8" t="s">
        <v>552</v>
      </c>
      <c r="Q311" s="10">
        <v>2.020763640096E12</v>
      </c>
      <c r="R311" s="10">
        <v>2.0211763640052E13</v>
      </c>
      <c r="S311" s="8" t="s">
        <v>1449</v>
      </c>
      <c r="T311" s="9" t="s">
        <v>1450</v>
      </c>
      <c r="U311" s="9" t="s">
        <v>1451</v>
      </c>
      <c r="V311" s="8" t="s">
        <v>47</v>
      </c>
      <c r="W311" s="9" t="s">
        <v>1452</v>
      </c>
      <c r="X311" s="8">
        <v>12131.0</v>
      </c>
      <c r="Y311" s="9" t="s">
        <v>1454</v>
      </c>
      <c r="Z311" s="11" t="s">
        <v>1455</v>
      </c>
      <c r="AA311" s="12">
        <v>1.23603728172756E8</v>
      </c>
      <c r="AB311" s="9" t="s">
        <v>1339</v>
      </c>
      <c r="AC311" s="9" t="s">
        <v>1340</v>
      </c>
    </row>
    <row r="312" ht="14.25" customHeight="1">
      <c r="A312" s="8" t="s">
        <v>1003</v>
      </c>
      <c r="B312" s="9" t="s">
        <v>1004</v>
      </c>
      <c r="C312" s="8" t="s">
        <v>1438</v>
      </c>
      <c r="D312" s="9" t="s">
        <v>1439</v>
      </c>
      <c r="E312" s="9" t="s">
        <v>394</v>
      </c>
      <c r="F312" s="8" t="s">
        <v>1440</v>
      </c>
      <c r="G312" s="8" t="s">
        <v>1441</v>
      </c>
      <c r="H312" s="9" t="s">
        <v>1442</v>
      </c>
      <c r="I312" s="8" t="s">
        <v>1443</v>
      </c>
      <c r="J312" s="8" t="s">
        <v>38</v>
      </c>
      <c r="K312" s="9" t="s">
        <v>1444</v>
      </c>
      <c r="L312" s="8" t="s">
        <v>1445</v>
      </c>
      <c r="M312" s="9" t="s">
        <v>1446</v>
      </c>
      <c r="N312" s="8" t="s">
        <v>1447</v>
      </c>
      <c r="O312" s="9" t="s">
        <v>1448</v>
      </c>
      <c r="P312" s="8" t="s">
        <v>552</v>
      </c>
      <c r="Q312" s="10">
        <v>2.020763640096E12</v>
      </c>
      <c r="R312" s="10">
        <v>2.0211763640052E13</v>
      </c>
      <c r="S312" s="8" t="s">
        <v>1449</v>
      </c>
      <c r="T312" s="9" t="s">
        <v>1450</v>
      </c>
      <c r="U312" s="9" t="s">
        <v>1451</v>
      </c>
      <c r="V312" s="8" t="s">
        <v>47</v>
      </c>
      <c r="W312" s="9" t="s">
        <v>1452</v>
      </c>
      <c r="X312" s="8">
        <v>12224.0</v>
      </c>
      <c r="Y312" s="9" t="s">
        <v>1456</v>
      </c>
      <c r="Z312" s="11" t="s">
        <v>1457</v>
      </c>
      <c r="AA312" s="12">
        <v>5.68377533E8</v>
      </c>
      <c r="AB312" s="9" t="s">
        <v>1339</v>
      </c>
      <c r="AC312" s="9" t="s">
        <v>1340</v>
      </c>
    </row>
    <row r="313" ht="14.25" customHeight="1">
      <c r="A313" s="8" t="s">
        <v>1003</v>
      </c>
      <c r="B313" s="9" t="s">
        <v>1004</v>
      </c>
      <c r="C313" s="8" t="s">
        <v>1438</v>
      </c>
      <c r="D313" s="9" t="s">
        <v>1439</v>
      </c>
      <c r="E313" s="9" t="s">
        <v>394</v>
      </c>
      <c r="F313" s="8" t="s">
        <v>1440</v>
      </c>
      <c r="G313" s="8" t="s">
        <v>1441</v>
      </c>
      <c r="H313" s="9" t="s">
        <v>1442</v>
      </c>
      <c r="I313" s="8" t="s">
        <v>1443</v>
      </c>
      <c r="J313" s="8" t="s">
        <v>38</v>
      </c>
      <c r="K313" s="9" t="s">
        <v>1444</v>
      </c>
      <c r="L313" s="8" t="s">
        <v>1445</v>
      </c>
      <c r="M313" s="9" t="s">
        <v>1446</v>
      </c>
      <c r="N313" s="8" t="s">
        <v>1447</v>
      </c>
      <c r="O313" s="9" t="s">
        <v>1448</v>
      </c>
      <c r="P313" s="8" t="s">
        <v>552</v>
      </c>
      <c r="Q313" s="10">
        <v>2.020763640096E12</v>
      </c>
      <c r="R313" s="10">
        <v>2.0211763640052E13</v>
      </c>
      <c r="S313" s="8" t="s">
        <v>1449</v>
      </c>
      <c r="T313" s="9" t="s">
        <v>1450</v>
      </c>
      <c r="U313" s="9" t="s">
        <v>1451</v>
      </c>
      <c r="V313" s="8" t="s">
        <v>47</v>
      </c>
      <c r="W313" s="9" t="s">
        <v>1452</v>
      </c>
      <c r="X313" s="8">
        <v>21105.0</v>
      </c>
      <c r="Y313" s="9" t="s">
        <v>1458</v>
      </c>
      <c r="Z313" s="11" t="s">
        <v>1459</v>
      </c>
      <c r="AA313" s="12">
        <v>1.9593743107E8</v>
      </c>
      <c r="AB313" s="9" t="s">
        <v>1339</v>
      </c>
      <c r="AC313" s="9" t="s">
        <v>1340</v>
      </c>
    </row>
    <row r="314" ht="14.25" customHeight="1">
      <c r="A314" s="8" t="s">
        <v>1003</v>
      </c>
      <c r="B314" s="9" t="s">
        <v>1004</v>
      </c>
      <c r="C314" s="8" t="s">
        <v>1438</v>
      </c>
      <c r="D314" s="9" t="s">
        <v>1439</v>
      </c>
      <c r="E314" s="9" t="s">
        <v>394</v>
      </c>
      <c r="F314" s="8" t="s">
        <v>1440</v>
      </c>
      <c r="G314" s="8" t="s">
        <v>1441</v>
      </c>
      <c r="H314" s="9" t="s">
        <v>1442</v>
      </c>
      <c r="I314" s="8" t="s">
        <v>1443</v>
      </c>
      <c r="J314" s="8" t="s">
        <v>38</v>
      </c>
      <c r="K314" s="9" t="s">
        <v>1444</v>
      </c>
      <c r="L314" s="8" t="s">
        <v>1445</v>
      </c>
      <c r="M314" s="9" t="s">
        <v>1446</v>
      </c>
      <c r="N314" s="8" t="s">
        <v>1447</v>
      </c>
      <c r="O314" s="9" t="s">
        <v>1448</v>
      </c>
      <c r="P314" s="8" t="s">
        <v>552</v>
      </c>
      <c r="Q314" s="10">
        <v>2.020763640096E12</v>
      </c>
      <c r="R314" s="10">
        <v>2.0211763640052E13</v>
      </c>
      <c r="S314" s="8" t="s">
        <v>1449</v>
      </c>
      <c r="T314" s="9" t="s">
        <v>1450</v>
      </c>
      <c r="U314" s="9" t="s">
        <v>1451</v>
      </c>
      <c r="V314" s="8" t="s">
        <v>47</v>
      </c>
      <c r="W314" s="9" t="s">
        <v>1452</v>
      </c>
      <c r="X314" s="8">
        <v>22131.0</v>
      </c>
      <c r="Y314" s="9" t="s">
        <v>1460</v>
      </c>
      <c r="Z314" s="11" t="s">
        <v>1461</v>
      </c>
      <c r="AA314" s="12">
        <v>2.1142868593E8</v>
      </c>
      <c r="AB314" s="9" t="s">
        <v>1339</v>
      </c>
      <c r="AC314" s="9" t="s">
        <v>1340</v>
      </c>
    </row>
    <row r="315" ht="14.25" customHeight="1">
      <c r="A315" s="8" t="s">
        <v>1003</v>
      </c>
      <c r="B315" s="9" t="s">
        <v>1004</v>
      </c>
      <c r="C315" s="8" t="s">
        <v>1438</v>
      </c>
      <c r="D315" s="9" t="s">
        <v>1439</v>
      </c>
      <c r="E315" s="9" t="s">
        <v>394</v>
      </c>
      <c r="F315" s="8" t="s">
        <v>1440</v>
      </c>
      <c r="G315" s="8" t="s">
        <v>1441</v>
      </c>
      <c r="H315" s="9" t="s">
        <v>1442</v>
      </c>
      <c r="I315" s="8" t="s">
        <v>1443</v>
      </c>
      <c r="J315" s="8" t="s">
        <v>38</v>
      </c>
      <c r="K315" s="9" t="s">
        <v>1444</v>
      </c>
      <c r="L315" s="8" t="s">
        <v>1445</v>
      </c>
      <c r="M315" s="9" t="s">
        <v>1446</v>
      </c>
      <c r="N315" s="8" t="s">
        <v>1447</v>
      </c>
      <c r="O315" s="9" t="s">
        <v>1448</v>
      </c>
      <c r="P315" s="8" t="s">
        <v>552</v>
      </c>
      <c r="Q315" s="10">
        <v>2.020763640096E12</v>
      </c>
      <c r="R315" s="10">
        <v>2.0211763640052E13</v>
      </c>
      <c r="S315" s="8" t="s">
        <v>1449</v>
      </c>
      <c r="T315" s="9" t="s">
        <v>1450</v>
      </c>
      <c r="U315" s="9" t="s">
        <v>1451</v>
      </c>
      <c r="V315" s="8" t="s">
        <v>62</v>
      </c>
      <c r="W315" s="9" t="s">
        <v>1462</v>
      </c>
      <c r="X315" s="8">
        <v>11101.0</v>
      </c>
      <c r="Y315" s="9" t="s">
        <v>49</v>
      </c>
      <c r="Z315" s="11" t="s">
        <v>1463</v>
      </c>
      <c r="AA315" s="12">
        <v>1.7308847E7</v>
      </c>
      <c r="AB315" s="9" t="s">
        <v>1339</v>
      </c>
      <c r="AC315" s="9" t="s">
        <v>1340</v>
      </c>
    </row>
    <row r="316" ht="14.25" customHeight="1">
      <c r="A316" s="8" t="s">
        <v>1003</v>
      </c>
      <c r="B316" s="9" t="s">
        <v>1004</v>
      </c>
      <c r="C316" s="8" t="s">
        <v>1438</v>
      </c>
      <c r="D316" s="9" t="s">
        <v>1439</v>
      </c>
      <c r="E316" s="9" t="s">
        <v>394</v>
      </c>
      <c r="F316" s="8" t="s">
        <v>1440</v>
      </c>
      <c r="G316" s="8" t="s">
        <v>1441</v>
      </c>
      <c r="H316" s="9" t="s">
        <v>1442</v>
      </c>
      <c r="I316" s="8" t="s">
        <v>1443</v>
      </c>
      <c r="J316" s="8" t="s">
        <v>38</v>
      </c>
      <c r="K316" s="9" t="s">
        <v>1444</v>
      </c>
      <c r="L316" s="8" t="s">
        <v>1445</v>
      </c>
      <c r="M316" s="9" t="s">
        <v>1446</v>
      </c>
      <c r="N316" s="8" t="s">
        <v>1447</v>
      </c>
      <c r="O316" s="9" t="s">
        <v>1448</v>
      </c>
      <c r="P316" s="8" t="s">
        <v>552</v>
      </c>
      <c r="Q316" s="10">
        <v>2.020763640096E12</v>
      </c>
      <c r="R316" s="10">
        <v>2.0211763640052E13</v>
      </c>
      <c r="S316" s="8" t="s">
        <v>1449</v>
      </c>
      <c r="T316" s="9" t="s">
        <v>1450</v>
      </c>
      <c r="U316" s="9" t="s">
        <v>1451</v>
      </c>
      <c r="V316" s="8" t="s">
        <v>62</v>
      </c>
      <c r="W316" s="9" t="s">
        <v>1462</v>
      </c>
      <c r="X316" s="8">
        <v>12131.0</v>
      </c>
      <c r="Y316" s="9" t="s">
        <v>1454</v>
      </c>
      <c r="Z316" s="11" t="s">
        <v>1464</v>
      </c>
      <c r="AA316" s="12">
        <v>2.19205774E8</v>
      </c>
      <c r="AB316" s="9" t="s">
        <v>1339</v>
      </c>
      <c r="AC316" s="9" t="s">
        <v>1340</v>
      </c>
    </row>
    <row r="317" ht="14.25" customHeight="1">
      <c r="A317" s="8" t="s">
        <v>1003</v>
      </c>
      <c r="B317" s="9" t="s">
        <v>1004</v>
      </c>
      <c r="C317" s="8" t="s">
        <v>1438</v>
      </c>
      <c r="D317" s="9" t="s">
        <v>1439</v>
      </c>
      <c r="E317" s="9" t="s">
        <v>394</v>
      </c>
      <c r="F317" s="8" t="s">
        <v>1440</v>
      </c>
      <c r="G317" s="8" t="s">
        <v>1441</v>
      </c>
      <c r="H317" s="9" t="s">
        <v>1442</v>
      </c>
      <c r="I317" s="8" t="s">
        <v>1443</v>
      </c>
      <c r="J317" s="8" t="s">
        <v>38</v>
      </c>
      <c r="K317" s="9" t="s">
        <v>1444</v>
      </c>
      <c r="L317" s="8" t="s">
        <v>1445</v>
      </c>
      <c r="M317" s="9" t="s">
        <v>1446</v>
      </c>
      <c r="N317" s="8" t="s">
        <v>1447</v>
      </c>
      <c r="O317" s="9" t="s">
        <v>1448</v>
      </c>
      <c r="P317" s="8" t="s">
        <v>552</v>
      </c>
      <c r="Q317" s="10">
        <v>2.020763640096E12</v>
      </c>
      <c r="R317" s="10">
        <v>2.0211763640052E13</v>
      </c>
      <c r="S317" s="8" t="s">
        <v>1449</v>
      </c>
      <c r="T317" s="9" t="s">
        <v>1450</v>
      </c>
      <c r="U317" s="9" t="s">
        <v>1451</v>
      </c>
      <c r="V317" s="8" t="s">
        <v>62</v>
      </c>
      <c r="W317" s="9" t="s">
        <v>1462</v>
      </c>
      <c r="X317" s="8">
        <v>12224.0</v>
      </c>
      <c r="Y317" s="9" t="s">
        <v>1456</v>
      </c>
      <c r="Z317" s="11" t="s">
        <v>1465</v>
      </c>
      <c r="AA317" s="12">
        <v>4.03315025E8</v>
      </c>
      <c r="AB317" s="9" t="s">
        <v>1339</v>
      </c>
      <c r="AC317" s="9" t="s">
        <v>1340</v>
      </c>
    </row>
    <row r="318" ht="14.25" customHeight="1">
      <c r="A318" s="8" t="s">
        <v>1003</v>
      </c>
      <c r="B318" s="9" t="s">
        <v>1004</v>
      </c>
      <c r="C318" s="8" t="s">
        <v>1438</v>
      </c>
      <c r="D318" s="9" t="s">
        <v>1439</v>
      </c>
      <c r="E318" s="9" t="s">
        <v>394</v>
      </c>
      <c r="F318" s="8" t="s">
        <v>1440</v>
      </c>
      <c r="G318" s="8" t="s">
        <v>1441</v>
      </c>
      <c r="H318" s="9" t="s">
        <v>1442</v>
      </c>
      <c r="I318" s="8" t="s">
        <v>1443</v>
      </c>
      <c r="J318" s="8" t="s">
        <v>38</v>
      </c>
      <c r="K318" s="9" t="s">
        <v>1444</v>
      </c>
      <c r="L318" s="8" t="s">
        <v>1445</v>
      </c>
      <c r="M318" s="9" t="s">
        <v>1446</v>
      </c>
      <c r="N318" s="8" t="s">
        <v>1447</v>
      </c>
      <c r="O318" s="9" t="s">
        <v>1448</v>
      </c>
      <c r="P318" s="8" t="s">
        <v>552</v>
      </c>
      <c r="Q318" s="10">
        <v>2.020763640096E12</v>
      </c>
      <c r="R318" s="10">
        <v>2.0211763640052E13</v>
      </c>
      <c r="S318" s="8" t="s">
        <v>1449</v>
      </c>
      <c r="T318" s="9" t="s">
        <v>1450</v>
      </c>
      <c r="U318" s="9" t="s">
        <v>1451</v>
      </c>
      <c r="V318" s="8" t="s">
        <v>62</v>
      </c>
      <c r="W318" s="9" t="s">
        <v>1462</v>
      </c>
      <c r="X318" s="8">
        <v>21105.0</v>
      </c>
      <c r="Y318" s="9" t="s">
        <v>1458</v>
      </c>
      <c r="Z318" s="11" t="s">
        <v>1466</v>
      </c>
      <c r="AA318" s="12">
        <v>1.2588988E7</v>
      </c>
      <c r="AB318" s="9" t="s">
        <v>1339</v>
      </c>
      <c r="AC318" s="9" t="s">
        <v>1340</v>
      </c>
    </row>
    <row r="319" ht="14.25" customHeight="1">
      <c r="A319" s="8" t="s">
        <v>1003</v>
      </c>
      <c r="B319" s="9" t="s">
        <v>1004</v>
      </c>
      <c r="C319" s="8" t="s">
        <v>1438</v>
      </c>
      <c r="D319" s="9" t="s">
        <v>1439</v>
      </c>
      <c r="E319" s="9" t="s">
        <v>394</v>
      </c>
      <c r="F319" s="8" t="s">
        <v>1440</v>
      </c>
      <c r="G319" s="8" t="s">
        <v>1441</v>
      </c>
      <c r="H319" s="9" t="s">
        <v>1442</v>
      </c>
      <c r="I319" s="8" t="s">
        <v>1443</v>
      </c>
      <c r="J319" s="8" t="s">
        <v>38</v>
      </c>
      <c r="K319" s="9" t="s">
        <v>1444</v>
      </c>
      <c r="L319" s="8" t="s">
        <v>1445</v>
      </c>
      <c r="M319" s="9" t="s">
        <v>1446</v>
      </c>
      <c r="N319" s="8" t="s">
        <v>1447</v>
      </c>
      <c r="O319" s="9" t="s">
        <v>1448</v>
      </c>
      <c r="P319" s="8" t="s">
        <v>552</v>
      </c>
      <c r="Q319" s="10">
        <v>2.020763640096E12</v>
      </c>
      <c r="R319" s="10">
        <v>2.0211763640052E13</v>
      </c>
      <c r="S319" s="8" t="s">
        <v>1449</v>
      </c>
      <c r="T319" s="9" t="s">
        <v>1450</v>
      </c>
      <c r="U319" s="9" t="s">
        <v>1451</v>
      </c>
      <c r="V319" s="8" t="s">
        <v>62</v>
      </c>
      <c r="W319" s="9" t="s">
        <v>1462</v>
      </c>
      <c r="X319" s="8">
        <v>22131.0</v>
      </c>
      <c r="Y319" s="9" t="s">
        <v>1460</v>
      </c>
      <c r="Z319" s="11" t="s">
        <v>1467</v>
      </c>
      <c r="AA319" s="12">
        <v>2.98254563E8</v>
      </c>
      <c r="AB319" s="9" t="s">
        <v>1339</v>
      </c>
      <c r="AC319" s="9" t="s">
        <v>1340</v>
      </c>
    </row>
    <row r="320" ht="14.25" customHeight="1">
      <c r="A320" s="8" t="s">
        <v>1003</v>
      </c>
      <c r="B320" s="9" t="s">
        <v>1004</v>
      </c>
      <c r="C320" s="8" t="s">
        <v>1438</v>
      </c>
      <c r="D320" s="9" t="s">
        <v>1439</v>
      </c>
      <c r="E320" s="9" t="s">
        <v>394</v>
      </c>
      <c r="F320" s="8" t="s">
        <v>1440</v>
      </c>
      <c r="G320" s="8" t="s">
        <v>1441</v>
      </c>
      <c r="H320" s="9" t="s">
        <v>1442</v>
      </c>
      <c r="I320" s="8" t="s">
        <v>1443</v>
      </c>
      <c r="J320" s="8" t="s">
        <v>38</v>
      </c>
      <c r="K320" s="9" t="s">
        <v>1444</v>
      </c>
      <c r="L320" s="8" t="s">
        <v>1445</v>
      </c>
      <c r="M320" s="9" t="s">
        <v>1446</v>
      </c>
      <c r="N320" s="8" t="s">
        <v>1447</v>
      </c>
      <c r="O320" s="9" t="s">
        <v>1448</v>
      </c>
      <c r="P320" s="8" t="s">
        <v>552</v>
      </c>
      <c r="Q320" s="10">
        <v>2.020763640096E12</v>
      </c>
      <c r="R320" s="10">
        <v>2.0211763640052E13</v>
      </c>
      <c r="S320" s="8" t="s">
        <v>1449</v>
      </c>
      <c r="T320" s="9" t="s">
        <v>1450</v>
      </c>
      <c r="U320" s="9" t="s">
        <v>1451</v>
      </c>
      <c r="V320" s="8" t="s">
        <v>65</v>
      </c>
      <c r="W320" s="9" t="s">
        <v>1468</v>
      </c>
      <c r="X320" s="8">
        <v>12131.0</v>
      </c>
      <c r="Y320" s="9" t="s">
        <v>1454</v>
      </c>
      <c r="Z320" s="11" t="s">
        <v>1469</v>
      </c>
      <c r="AA320" s="12">
        <v>5.48435649E8</v>
      </c>
      <c r="AB320" s="9" t="s">
        <v>1339</v>
      </c>
      <c r="AC320" s="9" t="s">
        <v>1340</v>
      </c>
    </row>
    <row r="321" ht="14.25" customHeight="1">
      <c r="A321" s="8" t="s">
        <v>1003</v>
      </c>
      <c r="B321" s="9" t="s">
        <v>1004</v>
      </c>
      <c r="C321" s="8" t="s">
        <v>1438</v>
      </c>
      <c r="D321" s="9" t="s">
        <v>1439</v>
      </c>
      <c r="E321" s="9" t="s">
        <v>394</v>
      </c>
      <c r="F321" s="8" t="s">
        <v>1440</v>
      </c>
      <c r="G321" s="8" t="s">
        <v>1441</v>
      </c>
      <c r="H321" s="9" t="s">
        <v>1442</v>
      </c>
      <c r="I321" s="8" t="s">
        <v>1443</v>
      </c>
      <c r="J321" s="8" t="s">
        <v>38</v>
      </c>
      <c r="K321" s="9" t="s">
        <v>1444</v>
      </c>
      <c r="L321" s="8" t="s">
        <v>1445</v>
      </c>
      <c r="M321" s="9" t="s">
        <v>1446</v>
      </c>
      <c r="N321" s="8" t="s">
        <v>1447</v>
      </c>
      <c r="O321" s="9" t="s">
        <v>1448</v>
      </c>
      <c r="P321" s="8" t="s">
        <v>552</v>
      </c>
      <c r="Q321" s="10">
        <v>2.020763640096E12</v>
      </c>
      <c r="R321" s="10">
        <v>2.0211763640052E13</v>
      </c>
      <c r="S321" s="8" t="s">
        <v>1449</v>
      </c>
      <c r="T321" s="9" t="s">
        <v>1450</v>
      </c>
      <c r="U321" s="9" t="s">
        <v>1451</v>
      </c>
      <c r="V321" s="8" t="s">
        <v>65</v>
      </c>
      <c r="W321" s="9" t="s">
        <v>1468</v>
      </c>
      <c r="X321" s="8">
        <v>12224.0</v>
      </c>
      <c r="Y321" s="9" t="s">
        <v>1456</v>
      </c>
      <c r="Z321" s="11" t="s">
        <v>1470</v>
      </c>
      <c r="AA321" s="12">
        <v>1.2950202E7</v>
      </c>
      <c r="AB321" s="9" t="s">
        <v>1339</v>
      </c>
      <c r="AC321" s="9" t="s">
        <v>1340</v>
      </c>
    </row>
    <row r="322" ht="14.25" customHeight="1">
      <c r="A322" s="8" t="s">
        <v>1003</v>
      </c>
      <c r="B322" s="9" t="s">
        <v>1004</v>
      </c>
      <c r="C322" s="8" t="s">
        <v>1438</v>
      </c>
      <c r="D322" s="9" t="s">
        <v>1439</v>
      </c>
      <c r="E322" s="9" t="s">
        <v>394</v>
      </c>
      <c r="F322" s="8" t="s">
        <v>1440</v>
      </c>
      <c r="G322" s="8" t="s">
        <v>1441</v>
      </c>
      <c r="H322" s="9" t="s">
        <v>1442</v>
      </c>
      <c r="I322" s="8" t="s">
        <v>1443</v>
      </c>
      <c r="J322" s="8" t="s">
        <v>38</v>
      </c>
      <c r="K322" s="9" t="s">
        <v>1444</v>
      </c>
      <c r="L322" s="8" t="s">
        <v>1445</v>
      </c>
      <c r="M322" s="9" t="s">
        <v>1446</v>
      </c>
      <c r="N322" s="8" t="s">
        <v>1447</v>
      </c>
      <c r="O322" s="9" t="s">
        <v>1448</v>
      </c>
      <c r="P322" s="8" t="s">
        <v>552</v>
      </c>
      <c r="Q322" s="10">
        <v>2.020763640096E12</v>
      </c>
      <c r="R322" s="10">
        <v>2.0211763640052E13</v>
      </c>
      <c r="S322" s="8" t="s">
        <v>1449</v>
      </c>
      <c r="T322" s="9" t="s">
        <v>1450</v>
      </c>
      <c r="U322" s="9" t="s">
        <v>1451</v>
      </c>
      <c r="V322" s="8" t="s">
        <v>65</v>
      </c>
      <c r="W322" s="9" t="s">
        <v>1468</v>
      </c>
      <c r="X322" s="8">
        <v>22131.0</v>
      </c>
      <c r="Y322" s="9" t="s">
        <v>1460</v>
      </c>
      <c r="Z322" s="11" t="s">
        <v>1471</v>
      </c>
      <c r="AA322" s="12">
        <v>2.753253383E8</v>
      </c>
      <c r="AB322" s="9" t="s">
        <v>1339</v>
      </c>
      <c r="AC322" s="9" t="s">
        <v>1340</v>
      </c>
    </row>
    <row r="323" ht="14.25" customHeight="1">
      <c r="A323" s="8" t="s">
        <v>1003</v>
      </c>
      <c r="B323" s="9" t="s">
        <v>1004</v>
      </c>
      <c r="C323" s="8" t="s">
        <v>1438</v>
      </c>
      <c r="D323" s="9" t="s">
        <v>1439</v>
      </c>
      <c r="E323" s="9" t="s">
        <v>394</v>
      </c>
      <c r="F323" s="8" t="s">
        <v>1440</v>
      </c>
      <c r="G323" s="8" t="s">
        <v>1441</v>
      </c>
      <c r="H323" s="9" t="s">
        <v>1442</v>
      </c>
      <c r="I323" s="8" t="s">
        <v>1443</v>
      </c>
      <c r="J323" s="8" t="s">
        <v>38</v>
      </c>
      <c r="K323" s="9" t="s">
        <v>1444</v>
      </c>
      <c r="L323" s="8" t="s">
        <v>1445</v>
      </c>
      <c r="M323" s="9" t="s">
        <v>1446</v>
      </c>
      <c r="N323" s="8" t="s">
        <v>1447</v>
      </c>
      <c r="O323" s="9" t="s">
        <v>1448</v>
      </c>
      <c r="P323" s="8" t="s">
        <v>552</v>
      </c>
      <c r="Q323" s="10">
        <v>2.020763640096E12</v>
      </c>
      <c r="R323" s="10">
        <v>2.0211763640052E13</v>
      </c>
      <c r="S323" s="8" t="s">
        <v>1449</v>
      </c>
      <c r="T323" s="9" t="s">
        <v>1450</v>
      </c>
      <c r="U323" s="9" t="s">
        <v>1451</v>
      </c>
      <c r="V323" s="8" t="s">
        <v>65</v>
      </c>
      <c r="W323" s="9" t="s">
        <v>1468</v>
      </c>
      <c r="X323" s="8">
        <v>22224.0</v>
      </c>
      <c r="Y323" s="9" t="s">
        <v>1472</v>
      </c>
      <c r="Z323" s="11" t="s">
        <v>1473</v>
      </c>
      <c r="AA323" s="12">
        <v>4369553.7</v>
      </c>
      <c r="AB323" s="9" t="s">
        <v>1339</v>
      </c>
      <c r="AC323" s="9" t="s">
        <v>1340</v>
      </c>
    </row>
    <row r="324" ht="14.25" customHeight="1">
      <c r="A324" s="8" t="s">
        <v>1003</v>
      </c>
      <c r="B324" s="9" t="s">
        <v>1004</v>
      </c>
      <c r="C324" s="8" t="s">
        <v>1438</v>
      </c>
      <c r="D324" s="9" t="s">
        <v>1439</v>
      </c>
      <c r="E324" s="9" t="s">
        <v>394</v>
      </c>
      <c r="F324" s="8" t="s">
        <v>1440</v>
      </c>
      <c r="G324" s="8" t="s">
        <v>1441</v>
      </c>
      <c r="H324" s="9" t="s">
        <v>1442</v>
      </c>
      <c r="I324" s="8" t="s">
        <v>1443</v>
      </c>
      <c r="J324" s="8" t="s">
        <v>38</v>
      </c>
      <c r="K324" s="9" t="s">
        <v>1444</v>
      </c>
      <c r="L324" s="8" t="s">
        <v>1445</v>
      </c>
      <c r="M324" s="9" t="s">
        <v>1446</v>
      </c>
      <c r="N324" s="8" t="s">
        <v>1447</v>
      </c>
      <c r="O324" s="9" t="s">
        <v>1448</v>
      </c>
      <c r="P324" s="8" t="s">
        <v>552</v>
      </c>
      <c r="Q324" s="10">
        <v>2.020763640096E12</v>
      </c>
      <c r="R324" s="10">
        <v>2.0211763640052E13</v>
      </c>
      <c r="S324" s="8" t="s">
        <v>1449</v>
      </c>
      <c r="T324" s="9" t="s">
        <v>1450</v>
      </c>
      <c r="U324" s="9" t="s">
        <v>1451</v>
      </c>
      <c r="V324" s="8" t="s">
        <v>70</v>
      </c>
      <c r="W324" s="9" t="s">
        <v>1474</v>
      </c>
      <c r="X324" s="8">
        <v>22131.0</v>
      </c>
      <c r="Y324" s="9" t="s">
        <v>1460</v>
      </c>
      <c r="Z324" s="11" t="s">
        <v>1475</v>
      </c>
      <c r="AA324" s="12">
        <v>6.3E7</v>
      </c>
      <c r="AB324" s="9" t="s">
        <v>1339</v>
      </c>
      <c r="AC324" s="9" t="s">
        <v>1340</v>
      </c>
    </row>
    <row r="325" ht="14.25" customHeight="1">
      <c r="A325" s="8" t="s">
        <v>86</v>
      </c>
      <c r="B325" s="9" t="s">
        <v>87</v>
      </c>
      <c r="C325" s="8" t="s">
        <v>88</v>
      </c>
      <c r="D325" s="9" t="s">
        <v>89</v>
      </c>
      <c r="E325" s="9" t="s">
        <v>33</v>
      </c>
      <c r="F325" s="8" t="s">
        <v>1476</v>
      </c>
      <c r="G325" s="8" t="s">
        <v>91</v>
      </c>
      <c r="H325" s="9" t="s">
        <v>92</v>
      </c>
      <c r="I325" s="8" t="s">
        <v>1477</v>
      </c>
      <c r="J325" s="8" t="s">
        <v>38</v>
      </c>
      <c r="K325" s="9" t="s">
        <v>1478</v>
      </c>
      <c r="L325" s="8" t="s">
        <v>96</v>
      </c>
      <c r="M325" s="9" t="s">
        <v>1479</v>
      </c>
      <c r="N325" s="8" t="s">
        <v>1480</v>
      </c>
      <c r="O325" s="9" t="s">
        <v>1481</v>
      </c>
      <c r="P325" s="8" t="s">
        <v>183</v>
      </c>
      <c r="Q325" s="10">
        <v>2.020763640087E12</v>
      </c>
      <c r="R325" s="10">
        <v>2.0211763640053E13</v>
      </c>
      <c r="S325" s="8" t="s">
        <v>1482</v>
      </c>
      <c r="T325" s="9" t="s">
        <v>1483</v>
      </c>
      <c r="U325" s="9" t="s">
        <v>1484</v>
      </c>
      <c r="V325" s="8" t="s">
        <v>47</v>
      </c>
      <c r="W325" s="9" t="s">
        <v>1485</v>
      </c>
      <c r="X325" s="8">
        <v>11101.0</v>
      </c>
      <c r="Y325" s="9" t="s">
        <v>49</v>
      </c>
      <c r="Z325" s="11" t="s">
        <v>1486</v>
      </c>
      <c r="AA325" s="12">
        <v>1.3607499E7</v>
      </c>
      <c r="AB325" s="9" t="s">
        <v>1487</v>
      </c>
      <c r="AC325" s="9" t="s">
        <v>107</v>
      </c>
    </row>
    <row r="326" ht="14.25" customHeight="1">
      <c r="A326" s="8" t="s">
        <v>86</v>
      </c>
      <c r="B326" s="9" t="s">
        <v>87</v>
      </c>
      <c r="C326" s="8" t="s">
        <v>88</v>
      </c>
      <c r="D326" s="9" t="s">
        <v>89</v>
      </c>
      <c r="E326" s="9" t="s">
        <v>33</v>
      </c>
      <c r="F326" s="8" t="s">
        <v>1476</v>
      </c>
      <c r="G326" s="8" t="s">
        <v>91</v>
      </c>
      <c r="H326" s="9" t="s">
        <v>92</v>
      </c>
      <c r="I326" s="8" t="s">
        <v>1477</v>
      </c>
      <c r="J326" s="8" t="s">
        <v>38</v>
      </c>
      <c r="K326" s="9" t="s">
        <v>1478</v>
      </c>
      <c r="L326" s="8" t="s">
        <v>96</v>
      </c>
      <c r="M326" s="9" t="s">
        <v>1479</v>
      </c>
      <c r="N326" s="8" t="s">
        <v>1480</v>
      </c>
      <c r="O326" s="9" t="s">
        <v>1481</v>
      </c>
      <c r="P326" s="8" t="s">
        <v>183</v>
      </c>
      <c r="Q326" s="10">
        <v>2.020763640087E12</v>
      </c>
      <c r="R326" s="10">
        <v>2.0211763640053E13</v>
      </c>
      <c r="S326" s="8" t="s">
        <v>1482</v>
      </c>
      <c r="T326" s="9" t="s">
        <v>1483</v>
      </c>
      <c r="U326" s="9" t="s">
        <v>1484</v>
      </c>
      <c r="V326" s="8" t="s">
        <v>47</v>
      </c>
      <c r="W326" s="9" t="s">
        <v>1485</v>
      </c>
      <c r="X326" s="8">
        <v>12143.0</v>
      </c>
      <c r="Y326" s="9" t="s">
        <v>67</v>
      </c>
      <c r="Z326" s="11" t="s">
        <v>1488</v>
      </c>
      <c r="AA326" s="12">
        <v>6392501.0</v>
      </c>
      <c r="AB326" s="9" t="s">
        <v>1487</v>
      </c>
      <c r="AC326" s="9" t="s">
        <v>107</v>
      </c>
    </row>
    <row r="327" ht="14.25" customHeight="1">
      <c r="A327" s="8" t="s">
        <v>86</v>
      </c>
      <c r="B327" s="9" t="s">
        <v>87</v>
      </c>
      <c r="C327" s="8" t="s">
        <v>88</v>
      </c>
      <c r="D327" s="9" t="s">
        <v>89</v>
      </c>
      <c r="E327" s="9" t="s">
        <v>33</v>
      </c>
      <c r="F327" s="8" t="s">
        <v>1476</v>
      </c>
      <c r="G327" s="8" t="s">
        <v>91</v>
      </c>
      <c r="H327" s="9" t="s">
        <v>92</v>
      </c>
      <c r="I327" s="8" t="s">
        <v>1477</v>
      </c>
      <c r="J327" s="8" t="s">
        <v>38</v>
      </c>
      <c r="K327" s="9" t="s">
        <v>1478</v>
      </c>
      <c r="L327" s="8" t="s">
        <v>96</v>
      </c>
      <c r="M327" s="9" t="s">
        <v>1479</v>
      </c>
      <c r="N327" s="8" t="s">
        <v>1489</v>
      </c>
      <c r="O327" s="9" t="s">
        <v>1490</v>
      </c>
      <c r="P327" s="8" t="s">
        <v>38</v>
      </c>
      <c r="Q327" s="10">
        <v>2.020763640087E12</v>
      </c>
      <c r="R327" s="10">
        <v>2.0211763640053E13</v>
      </c>
      <c r="S327" s="8" t="s">
        <v>1482</v>
      </c>
      <c r="T327" s="9" t="s">
        <v>1483</v>
      </c>
      <c r="U327" s="9" t="s">
        <v>1484</v>
      </c>
      <c r="V327" s="8" t="s">
        <v>62</v>
      </c>
      <c r="W327" s="9" t="s">
        <v>1491</v>
      </c>
      <c r="X327" s="8">
        <v>12143.0</v>
      </c>
      <c r="Y327" s="9" t="s">
        <v>67</v>
      </c>
      <c r="Z327" s="11" t="s">
        <v>1492</v>
      </c>
      <c r="AA327" s="13" t="str">
        <f>80000000-30000000-49900000</f>
        <v> $  100,000 </v>
      </c>
      <c r="AB327" s="9" t="s">
        <v>1487</v>
      </c>
      <c r="AC327" s="9" t="s">
        <v>107</v>
      </c>
    </row>
    <row r="328" ht="14.25" customHeight="1">
      <c r="A328" s="8" t="s">
        <v>86</v>
      </c>
      <c r="B328" s="9" t="s">
        <v>87</v>
      </c>
      <c r="C328" s="8" t="s">
        <v>88</v>
      </c>
      <c r="D328" s="9" t="s">
        <v>89</v>
      </c>
      <c r="E328" s="9" t="s">
        <v>157</v>
      </c>
      <c r="F328" s="8" t="s">
        <v>1493</v>
      </c>
      <c r="G328" s="8" t="s">
        <v>1493</v>
      </c>
      <c r="H328" s="9" t="s">
        <v>92</v>
      </c>
      <c r="I328" s="8" t="s">
        <v>1494</v>
      </c>
      <c r="J328" s="8" t="s">
        <v>38</v>
      </c>
      <c r="K328" s="9" t="s">
        <v>1495</v>
      </c>
      <c r="L328" s="8" t="s">
        <v>1496</v>
      </c>
      <c r="M328" s="9" t="s">
        <v>1497</v>
      </c>
      <c r="N328" s="8" t="s">
        <v>1498</v>
      </c>
      <c r="O328" s="9" t="s">
        <v>1499</v>
      </c>
      <c r="P328" s="8" t="s">
        <v>38</v>
      </c>
      <c r="Q328" s="10">
        <v>2.020763640087E12</v>
      </c>
      <c r="R328" s="10">
        <v>2.0211763640053E13</v>
      </c>
      <c r="S328" s="8" t="s">
        <v>1482</v>
      </c>
      <c r="T328" s="9" t="s">
        <v>1483</v>
      </c>
      <c r="U328" s="9" t="s">
        <v>1484</v>
      </c>
      <c r="V328" s="8" t="s">
        <v>65</v>
      </c>
      <c r="W328" s="9" t="s">
        <v>1500</v>
      </c>
      <c r="X328" s="8">
        <v>11101.0</v>
      </c>
      <c r="Y328" s="9" t="s">
        <v>49</v>
      </c>
      <c r="Z328" s="11" t="s">
        <v>1501</v>
      </c>
      <c r="AA328" s="12">
        <v>0.0</v>
      </c>
      <c r="AB328" s="9" t="s">
        <v>1487</v>
      </c>
      <c r="AC328" s="9" t="s">
        <v>107</v>
      </c>
    </row>
    <row r="329" ht="14.25" customHeight="1">
      <c r="A329" s="8" t="s">
        <v>86</v>
      </c>
      <c r="B329" s="9" t="s">
        <v>87</v>
      </c>
      <c r="C329" s="8" t="s">
        <v>88</v>
      </c>
      <c r="D329" s="9" t="s">
        <v>89</v>
      </c>
      <c r="E329" s="9" t="s">
        <v>157</v>
      </c>
      <c r="F329" s="8" t="s">
        <v>1493</v>
      </c>
      <c r="G329" s="8" t="s">
        <v>1493</v>
      </c>
      <c r="H329" s="9" t="s">
        <v>92</v>
      </c>
      <c r="I329" s="8" t="s">
        <v>1494</v>
      </c>
      <c r="J329" s="8" t="s">
        <v>38</v>
      </c>
      <c r="K329" s="9" t="s">
        <v>1495</v>
      </c>
      <c r="L329" s="8" t="s">
        <v>1496</v>
      </c>
      <c r="M329" s="9" t="s">
        <v>1497</v>
      </c>
      <c r="N329" s="8" t="s">
        <v>1498</v>
      </c>
      <c r="O329" s="9" t="s">
        <v>1499</v>
      </c>
      <c r="P329" s="8" t="s">
        <v>38</v>
      </c>
      <c r="Q329" s="10">
        <v>2.020763640087E12</v>
      </c>
      <c r="R329" s="10">
        <v>2.0211763640053E13</v>
      </c>
      <c r="S329" s="8" t="s">
        <v>1482</v>
      </c>
      <c r="T329" s="9" t="s">
        <v>1483</v>
      </c>
      <c r="U329" s="9" t="s">
        <v>1484</v>
      </c>
      <c r="V329" s="8" t="s">
        <v>65</v>
      </c>
      <c r="W329" s="9" t="s">
        <v>1500</v>
      </c>
      <c r="X329" s="14">
        <v>12143.0</v>
      </c>
      <c r="Y329" s="9" t="s">
        <v>67</v>
      </c>
      <c r="Z329" s="15" t="s">
        <v>1502</v>
      </c>
      <c r="AA329" s="13">
        <v>2.0E7</v>
      </c>
      <c r="AB329" s="9" t="s">
        <v>1487</v>
      </c>
      <c r="AC329" s="9" t="s">
        <v>107</v>
      </c>
    </row>
    <row r="330" ht="14.25" customHeight="1">
      <c r="A330" s="8" t="s">
        <v>86</v>
      </c>
      <c r="B330" s="9" t="s">
        <v>87</v>
      </c>
      <c r="C330" s="8" t="s">
        <v>710</v>
      </c>
      <c r="D330" s="9" t="s">
        <v>711</v>
      </c>
      <c r="E330" s="9" t="s">
        <v>157</v>
      </c>
      <c r="F330" s="8" t="s">
        <v>1493</v>
      </c>
      <c r="G330" s="8" t="s">
        <v>1493</v>
      </c>
      <c r="H330" s="9" t="s">
        <v>1503</v>
      </c>
      <c r="I330" s="8" t="s">
        <v>1494</v>
      </c>
      <c r="J330" s="8" t="s">
        <v>38</v>
      </c>
      <c r="K330" s="9" t="s">
        <v>1495</v>
      </c>
      <c r="L330" s="8" t="s">
        <v>1496</v>
      </c>
      <c r="M330" s="9" t="s">
        <v>1497</v>
      </c>
      <c r="N330" s="8" t="s">
        <v>1498</v>
      </c>
      <c r="O330" s="9" t="s">
        <v>1499</v>
      </c>
      <c r="P330" s="8" t="s">
        <v>38</v>
      </c>
      <c r="Q330" s="10">
        <v>2.020763640087E12</v>
      </c>
      <c r="R330" s="10">
        <v>2.0211763640053E13</v>
      </c>
      <c r="S330" s="8" t="s">
        <v>1482</v>
      </c>
      <c r="T330" s="9" t="s">
        <v>1483</v>
      </c>
      <c r="U330" s="9" t="s">
        <v>1484</v>
      </c>
      <c r="V330" s="8" t="s">
        <v>70</v>
      </c>
      <c r="W330" s="9" t="s">
        <v>1504</v>
      </c>
      <c r="X330" s="8">
        <v>11101.0</v>
      </c>
      <c r="Y330" s="9" t="s">
        <v>49</v>
      </c>
      <c r="Z330" s="11" t="s">
        <v>1505</v>
      </c>
      <c r="AA330" s="12">
        <v>1.0E7</v>
      </c>
      <c r="AB330" s="9" t="s">
        <v>1487</v>
      </c>
      <c r="AC330" s="9" t="s">
        <v>107</v>
      </c>
    </row>
    <row r="331" ht="14.25" customHeight="1">
      <c r="A331" s="8" t="s">
        <v>86</v>
      </c>
      <c r="B331" s="9" t="s">
        <v>87</v>
      </c>
      <c r="C331" s="8" t="s">
        <v>710</v>
      </c>
      <c r="D331" s="9" t="s">
        <v>711</v>
      </c>
      <c r="E331" s="9" t="s">
        <v>157</v>
      </c>
      <c r="F331" s="8" t="s">
        <v>1493</v>
      </c>
      <c r="G331" s="8" t="s">
        <v>1493</v>
      </c>
      <c r="H331" s="9" t="s">
        <v>1503</v>
      </c>
      <c r="I331" s="8" t="s">
        <v>1494</v>
      </c>
      <c r="J331" s="8" t="s">
        <v>38</v>
      </c>
      <c r="K331" s="9" t="s">
        <v>1495</v>
      </c>
      <c r="L331" s="8" t="s">
        <v>1496</v>
      </c>
      <c r="M331" s="9" t="s">
        <v>1497</v>
      </c>
      <c r="N331" s="8" t="s">
        <v>1498</v>
      </c>
      <c r="O331" s="9" t="s">
        <v>1499</v>
      </c>
      <c r="P331" s="8" t="s">
        <v>38</v>
      </c>
      <c r="Q331" s="10">
        <v>2.020763640087E12</v>
      </c>
      <c r="R331" s="10">
        <v>2.0211763640053E13</v>
      </c>
      <c r="S331" s="8" t="s">
        <v>1482</v>
      </c>
      <c r="T331" s="9" t="s">
        <v>1483</v>
      </c>
      <c r="U331" s="9" t="s">
        <v>1484</v>
      </c>
      <c r="V331" s="8" t="s">
        <v>70</v>
      </c>
      <c r="W331" s="9" t="s">
        <v>1504</v>
      </c>
      <c r="X331" s="14">
        <v>12143.0</v>
      </c>
      <c r="Y331" s="9" t="s">
        <v>67</v>
      </c>
      <c r="Z331" s="15" t="s">
        <v>1506</v>
      </c>
      <c r="AA331" s="13">
        <v>1.0E7</v>
      </c>
      <c r="AB331" s="9" t="s">
        <v>1487</v>
      </c>
      <c r="AC331" s="9" t="s">
        <v>107</v>
      </c>
    </row>
    <row r="332" ht="14.25" customHeight="1">
      <c r="A332" s="8" t="s">
        <v>1507</v>
      </c>
      <c r="B332" s="9" t="s">
        <v>1508</v>
      </c>
      <c r="C332" s="8" t="s">
        <v>1509</v>
      </c>
      <c r="D332" s="9" t="s">
        <v>1510</v>
      </c>
      <c r="E332" s="9" t="s">
        <v>157</v>
      </c>
      <c r="F332" s="8" t="s">
        <v>1511</v>
      </c>
      <c r="G332" s="8" t="s">
        <v>1511</v>
      </c>
      <c r="H332" s="9" t="s">
        <v>1512</v>
      </c>
      <c r="I332" s="8" t="s">
        <v>1513</v>
      </c>
      <c r="J332" s="8" t="s">
        <v>119</v>
      </c>
      <c r="K332" s="9" t="s">
        <v>1514</v>
      </c>
      <c r="L332" s="8" t="s">
        <v>1515</v>
      </c>
      <c r="M332" s="9" t="s">
        <v>1516</v>
      </c>
      <c r="N332" s="8" t="s">
        <v>1517</v>
      </c>
      <c r="O332" s="9" t="s">
        <v>1518</v>
      </c>
      <c r="P332" s="8" t="s">
        <v>94</v>
      </c>
      <c r="Q332" s="10">
        <v>2.021763640006E12</v>
      </c>
      <c r="R332" s="10">
        <v>2.0211763640054E13</v>
      </c>
      <c r="S332" s="8" t="s">
        <v>1519</v>
      </c>
      <c r="T332" s="9" t="s">
        <v>1520</v>
      </c>
      <c r="U332" s="9" t="s">
        <v>1521</v>
      </c>
      <c r="V332" s="8" t="s">
        <v>47</v>
      </c>
      <c r="W332" s="9" t="s">
        <v>1522</v>
      </c>
      <c r="X332" s="8">
        <v>12122.0</v>
      </c>
      <c r="Y332" s="9" t="s">
        <v>1523</v>
      </c>
      <c r="Z332" s="11" t="s">
        <v>1524</v>
      </c>
      <c r="AA332" s="12">
        <v>5.0E7</v>
      </c>
      <c r="AB332" s="9" t="s">
        <v>1525</v>
      </c>
      <c r="AC332" s="9" t="s">
        <v>172</v>
      </c>
    </row>
    <row r="333" ht="14.25" customHeight="1">
      <c r="A333" s="8" t="s">
        <v>1507</v>
      </c>
      <c r="B333" s="9" t="s">
        <v>1508</v>
      </c>
      <c r="C333" s="8" t="s">
        <v>1509</v>
      </c>
      <c r="D333" s="9" t="s">
        <v>1510</v>
      </c>
      <c r="E333" s="9" t="s">
        <v>157</v>
      </c>
      <c r="F333" s="8" t="s">
        <v>1511</v>
      </c>
      <c r="G333" s="8" t="s">
        <v>1511</v>
      </c>
      <c r="H333" s="9" t="s">
        <v>1512</v>
      </c>
      <c r="I333" s="8" t="s">
        <v>1513</v>
      </c>
      <c r="J333" s="8" t="s">
        <v>119</v>
      </c>
      <c r="K333" s="9" t="s">
        <v>1514</v>
      </c>
      <c r="L333" s="8" t="s">
        <v>1515</v>
      </c>
      <c r="M333" s="9" t="s">
        <v>1516</v>
      </c>
      <c r="N333" s="8" t="s">
        <v>1517</v>
      </c>
      <c r="O333" s="9" t="s">
        <v>1518</v>
      </c>
      <c r="P333" s="8" t="s">
        <v>94</v>
      </c>
      <c r="Q333" s="10">
        <v>2.021763640006E12</v>
      </c>
      <c r="R333" s="10">
        <v>2.0211763640054E13</v>
      </c>
      <c r="S333" s="8" t="s">
        <v>1519</v>
      </c>
      <c r="T333" s="9" t="s">
        <v>1520</v>
      </c>
      <c r="U333" s="9" t="s">
        <v>1521</v>
      </c>
      <c r="V333" s="8" t="s">
        <v>62</v>
      </c>
      <c r="W333" s="9" t="s">
        <v>1526</v>
      </c>
      <c r="X333" s="8">
        <v>12122.0</v>
      </c>
      <c r="Y333" s="9" t="s">
        <v>1523</v>
      </c>
      <c r="Z333" s="11" t="s">
        <v>1527</v>
      </c>
      <c r="AA333" s="12">
        <v>7.3E7</v>
      </c>
      <c r="AB333" s="9" t="s">
        <v>1525</v>
      </c>
      <c r="AC333" s="9" t="s">
        <v>172</v>
      </c>
    </row>
    <row r="334" ht="14.25" customHeight="1">
      <c r="A334" s="8" t="s">
        <v>1507</v>
      </c>
      <c r="B334" s="9" t="s">
        <v>1508</v>
      </c>
      <c r="C334" s="8" t="s">
        <v>1509</v>
      </c>
      <c r="D334" s="9" t="s">
        <v>1510</v>
      </c>
      <c r="E334" s="9" t="s">
        <v>157</v>
      </c>
      <c r="F334" s="8" t="s">
        <v>1511</v>
      </c>
      <c r="G334" s="8" t="s">
        <v>1511</v>
      </c>
      <c r="H334" s="9" t="s">
        <v>1512</v>
      </c>
      <c r="I334" s="8" t="s">
        <v>1513</v>
      </c>
      <c r="J334" s="8" t="s">
        <v>119</v>
      </c>
      <c r="K334" s="9" t="s">
        <v>1514</v>
      </c>
      <c r="L334" s="8" t="s">
        <v>1515</v>
      </c>
      <c r="M334" s="9" t="s">
        <v>1516</v>
      </c>
      <c r="N334" s="8" t="s">
        <v>1517</v>
      </c>
      <c r="O334" s="9" t="s">
        <v>1518</v>
      </c>
      <c r="P334" s="8" t="s">
        <v>94</v>
      </c>
      <c r="Q334" s="10">
        <v>2.021763640006E12</v>
      </c>
      <c r="R334" s="10">
        <v>2.0211763640054E13</v>
      </c>
      <c r="S334" s="8" t="s">
        <v>1519</v>
      </c>
      <c r="T334" s="9" t="s">
        <v>1520</v>
      </c>
      <c r="U334" s="9" t="s">
        <v>1521</v>
      </c>
      <c r="V334" s="8" t="s">
        <v>65</v>
      </c>
      <c r="W334" s="9" t="s">
        <v>1528</v>
      </c>
      <c r="X334" s="8">
        <v>11101.0</v>
      </c>
      <c r="Y334" s="9" t="s">
        <v>49</v>
      </c>
      <c r="Z334" s="11" t="s">
        <v>1529</v>
      </c>
      <c r="AA334" s="12">
        <v>1.4999999E7</v>
      </c>
      <c r="AB334" s="9" t="s">
        <v>1525</v>
      </c>
      <c r="AC334" s="9" t="s">
        <v>172</v>
      </c>
    </row>
    <row r="335" ht="14.25" customHeight="1">
      <c r="A335" s="8" t="s">
        <v>1507</v>
      </c>
      <c r="B335" s="9" t="s">
        <v>1508</v>
      </c>
      <c r="C335" s="8" t="s">
        <v>1509</v>
      </c>
      <c r="D335" s="9" t="s">
        <v>1510</v>
      </c>
      <c r="E335" s="9" t="s">
        <v>157</v>
      </c>
      <c r="F335" s="8" t="s">
        <v>1511</v>
      </c>
      <c r="G335" s="8" t="s">
        <v>1511</v>
      </c>
      <c r="H335" s="9" t="s">
        <v>1512</v>
      </c>
      <c r="I335" s="8" t="s">
        <v>1513</v>
      </c>
      <c r="J335" s="8" t="s">
        <v>119</v>
      </c>
      <c r="K335" s="9" t="s">
        <v>1514</v>
      </c>
      <c r="L335" s="8" t="s">
        <v>1515</v>
      </c>
      <c r="M335" s="9" t="s">
        <v>1516</v>
      </c>
      <c r="N335" s="8" t="s">
        <v>1517</v>
      </c>
      <c r="O335" s="9" t="s">
        <v>1518</v>
      </c>
      <c r="P335" s="8" t="s">
        <v>94</v>
      </c>
      <c r="Q335" s="10">
        <v>2.021763640006E12</v>
      </c>
      <c r="R335" s="10">
        <v>2.0211763640054E13</v>
      </c>
      <c r="S335" s="8" t="s">
        <v>1519</v>
      </c>
      <c r="T335" s="9" t="s">
        <v>1520</v>
      </c>
      <c r="U335" s="9" t="s">
        <v>1521</v>
      </c>
      <c r="V335" s="8" t="s">
        <v>65</v>
      </c>
      <c r="W335" s="9" t="s">
        <v>1528</v>
      </c>
      <c r="X335" s="8">
        <v>12122.0</v>
      </c>
      <c r="Y335" s="9" t="s">
        <v>1523</v>
      </c>
      <c r="Z335" s="11" t="s">
        <v>1530</v>
      </c>
      <c r="AA335" s="12">
        <v>1.067E8</v>
      </c>
      <c r="AB335" s="9" t="s">
        <v>1525</v>
      </c>
      <c r="AC335" s="9" t="s">
        <v>172</v>
      </c>
    </row>
    <row r="336" ht="14.25" customHeight="1">
      <c r="A336" s="8" t="s">
        <v>1507</v>
      </c>
      <c r="B336" s="9" t="s">
        <v>1508</v>
      </c>
      <c r="C336" s="8" t="s">
        <v>1509</v>
      </c>
      <c r="D336" s="9" t="s">
        <v>1510</v>
      </c>
      <c r="E336" s="9" t="s">
        <v>157</v>
      </c>
      <c r="F336" s="8" t="s">
        <v>1511</v>
      </c>
      <c r="G336" s="8" t="s">
        <v>1511</v>
      </c>
      <c r="H336" s="9" t="s">
        <v>1512</v>
      </c>
      <c r="I336" s="8" t="s">
        <v>1513</v>
      </c>
      <c r="J336" s="8" t="s">
        <v>119</v>
      </c>
      <c r="K336" s="9" t="s">
        <v>1514</v>
      </c>
      <c r="L336" s="8" t="s">
        <v>1515</v>
      </c>
      <c r="M336" s="9" t="s">
        <v>1516</v>
      </c>
      <c r="N336" s="8" t="s">
        <v>1517</v>
      </c>
      <c r="O336" s="9" t="s">
        <v>1518</v>
      </c>
      <c r="P336" s="8" t="s">
        <v>94</v>
      </c>
      <c r="Q336" s="10">
        <v>2.021763640006E12</v>
      </c>
      <c r="R336" s="10">
        <v>2.0211763640054E13</v>
      </c>
      <c r="S336" s="8" t="s">
        <v>1519</v>
      </c>
      <c r="T336" s="9" t="s">
        <v>1520</v>
      </c>
      <c r="U336" s="9" t="s">
        <v>1521</v>
      </c>
      <c r="V336" s="8" t="s">
        <v>65</v>
      </c>
      <c r="W336" s="9" t="s">
        <v>1528</v>
      </c>
      <c r="X336" s="8">
        <v>22212.0</v>
      </c>
      <c r="Y336" s="9" t="s">
        <v>1531</v>
      </c>
      <c r="Z336" s="11" t="s">
        <v>1532</v>
      </c>
      <c r="AA336" s="12">
        <v>2.2E7</v>
      </c>
      <c r="AB336" s="9" t="s">
        <v>1525</v>
      </c>
      <c r="AC336" s="9" t="s">
        <v>172</v>
      </c>
    </row>
    <row r="337" ht="14.25" customHeight="1">
      <c r="A337" s="8" t="s">
        <v>1507</v>
      </c>
      <c r="B337" s="9" t="s">
        <v>1508</v>
      </c>
      <c r="C337" s="8" t="s">
        <v>1509</v>
      </c>
      <c r="D337" s="9" t="s">
        <v>1510</v>
      </c>
      <c r="E337" s="9" t="s">
        <v>157</v>
      </c>
      <c r="F337" s="8" t="s">
        <v>1511</v>
      </c>
      <c r="G337" s="8" t="s">
        <v>1511</v>
      </c>
      <c r="H337" s="9" t="s">
        <v>1512</v>
      </c>
      <c r="I337" s="8" t="s">
        <v>1513</v>
      </c>
      <c r="J337" s="8" t="s">
        <v>119</v>
      </c>
      <c r="K337" s="9" t="s">
        <v>1514</v>
      </c>
      <c r="L337" s="8" t="s">
        <v>1515</v>
      </c>
      <c r="M337" s="9" t="s">
        <v>1516</v>
      </c>
      <c r="N337" s="8" t="s">
        <v>1517</v>
      </c>
      <c r="O337" s="9" t="s">
        <v>1518</v>
      </c>
      <c r="P337" s="8" t="s">
        <v>94</v>
      </c>
      <c r="Q337" s="10">
        <v>2.021763640006E12</v>
      </c>
      <c r="R337" s="10">
        <v>2.0211763640054E13</v>
      </c>
      <c r="S337" s="8" t="s">
        <v>1519</v>
      </c>
      <c r="T337" s="9" t="s">
        <v>1520</v>
      </c>
      <c r="U337" s="9" t="s">
        <v>1521</v>
      </c>
      <c r="V337" s="8" t="s">
        <v>70</v>
      </c>
      <c r="W337" s="9" t="s">
        <v>1533</v>
      </c>
      <c r="X337" s="8">
        <v>11101.0</v>
      </c>
      <c r="Y337" s="9" t="s">
        <v>49</v>
      </c>
      <c r="Z337" s="11" t="s">
        <v>1534</v>
      </c>
      <c r="AA337" s="12">
        <v>1.0</v>
      </c>
      <c r="AB337" s="9" t="s">
        <v>1525</v>
      </c>
      <c r="AC337" s="9" t="s">
        <v>172</v>
      </c>
    </row>
    <row r="338" ht="14.25" customHeight="1">
      <c r="A338" s="8" t="s">
        <v>1507</v>
      </c>
      <c r="B338" s="9" t="s">
        <v>1508</v>
      </c>
      <c r="C338" s="8" t="s">
        <v>1509</v>
      </c>
      <c r="D338" s="9" t="s">
        <v>1510</v>
      </c>
      <c r="E338" s="9" t="s">
        <v>157</v>
      </c>
      <c r="F338" s="8" t="s">
        <v>1535</v>
      </c>
      <c r="G338" s="8" t="s">
        <v>1535</v>
      </c>
      <c r="H338" s="9" t="s">
        <v>1536</v>
      </c>
      <c r="I338" s="8" t="s">
        <v>1537</v>
      </c>
      <c r="J338" s="8" t="s">
        <v>38</v>
      </c>
      <c r="K338" s="9" t="s">
        <v>1538</v>
      </c>
      <c r="L338" s="8" t="s">
        <v>1539</v>
      </c>
      <c r="M338" s="9" t="s">
        <v>1540</v>
      </c>
      <c r="N338" s="8" t="s">
        <v>1541</v>
      </c>
      <c r="O338" s="9" t="s">
        <v>1542</v>
      </c>
      <c r="P338" s="8" t="s">
        <v>1543</v>
      </c>
      <c r="Q338" s="10">
        <v>2.021763640002E12</v>
      </c>
      <c r="R338" s="10">
        <v>2.0211763640055E13</v>
      </c>
      <c r="S338" s="8" t="s">
        <v>1544</v>
      </c>
      <c r="T338" s="9" t="s">
        <v>1545</v>
      </c>
      <c r="U338" s="9" t="s">
        <v>1546</v>
      </c>
      <c r="V338" s="8" t="s">
        <v>47</v>
      </c>
      <c r="W338" s="9" t="s">
        <v>1547</v>
      </c>
      <c r="X338" s="8">
        <v>11101.0</v>
      </c>
      <c r="Y338" s="9" t="s">
        <v>49</v>
      </c>
      <c r="Z338" s="11" t="s">
        <v>1548</v>
      </c>
      <c r="AA338" s="12">
        <v>1000.0</v>
      </c>
      <c r="AB338" s="9" t="s">
        <v>1525</v>
      </c>
      <c r="AC338" s="9" t="s">
        <v>172</v>
      </c>
    </row>
    <row r="339" ht="14.25" customHeight="1">
      <c r="A339" s="8" t="s">
        <v>1507</v>
      </c>
      <c r="B339" s="9" t="s">
        <v>1508</v>
      </c>
      <c r="C339" s="8" t="s">
        <v>1509</v>
      </c>
      <c r="D339" s="9" t="s">
        <v>1510</v>
      </c>
      <c r="E339" s="9" t="s">
        <v>157</v>
      </c>
      <c r="F339" s="8" t="s">
        <v>1535</v>
      </c>
      <c r="G339" s="8" t="s">
        <v>1535</v>
      </c>
      <c r="H339" s="9" t="s">
        <v>1536</v>
      </c>
      <c r="I339" s="8" t="s">
        <v>1537</v>
      </c>
      <c r="J339" s="8" t="s">
        <v>38</v>
      </c>
      <c r="K339" s="9" t="s">
        <v>1538</v>
      </c>
      <c r="L339" s="8" t="s">
        <v>1539</v>
      </c>
      <c r="M339" s="9" t="s">
        <v>1540</v>
      </c>
      <c r="N339" s="8" t="s">
        <v>1541</v>
      </c>
      <c r="O339" s="9" t="s">
        <v>1542</v>
      </c>
      <c r="P339" s="8" t="s">
        <v>1543</v>
      </c>
      <c r="Q339" s="10">
        <v>2.021763640002E12</v>
      </c>
      <c r="R339" s="10">
        <v>2.0211763640055E13</v>
      </c>
      <c r="S339" s="8" t="s">
        <v>1544</v>
      </c>
      <c r="T339" s="9" t="s">
        <v>1545</v>
      </c>
      <c r="U339" s="9" t="s">
        <v>1546</v>
      </c>
      <c r="V339" s="8" t="s">
        <v>62</v>
      </c>
      <c r="W339" s="9" t="s">
        <v>1549</v>
      </c>
      <c r="X339" s="8">
        <v>12122.0</v>
      </c>
      <c r="Y339" s="9" t="s">
        <v>1523</v>
      </c>
      <c r="Z339" s="11" t="s">
        <v>1550</v>
      </c>
      <c r="AA339" s="12">
        <v>6.82E7</v>
      </c>
      <c r="AB339" s="9" t="s">
        <v>1525</v>
      </c>
      <c r="AC339" s="9" t="s">
        <v>172</v>
      </c>
    </row>
    <row r="340" ht="14.25" customHeight="1">
      <c r="A340" s="8" t="s">
        <v>1507</v>
      </c>
      <c r="B340" s="9" t="s">
        <v>1508</v>
      </c>
      <c r="C340" s="8" t="s">
        <v>1509</v>
      </c>
      <c r="D340" s="9" t="s">
        <v>1510</v>
      </c>
      <c r="E340" s="9" t="s">
        <v>157</v>
      </c>
      <c r="F340" s="8" t="s">
        <v>1535</v>
      </c>
      <c r="G340" s="8" t="s">
        <v>1535</v>
      </c>
      <c r="H340" s="9" t="s">
        <v>1536</v>
      </c>
      <c r="I340" s="8" t="s">
        <v>1537</v>
      </c>
      <c r="J340" s="8" t="s">
        <v>38</v>
      </c>
      <c r="K340" s="9" t="s">
        <v>1538</v>
      </c>
      <c r="L340" s="8" t="s">
        <v>1539</v>
      </c>
      <c r="M340" s="9" t="s">
        <v>1540</v>
      </c>
      <c r="N340" s="8" t="s">
        <v>1541</v>
      </c>
      <c r="O340" s="9" t="s">
        <v>1542</v>
      </c>
      <c r="P340" s="8" t="s">
        <v>1543</v>
      </c>
      <c r="Q340" s="10">
        <v>2.021763640002E12</v>
      </c>
      <c r="R340" s="10">
        <v>2.0211763640055E13</v>
      </c>
      <c r="S340" s="8" t="s">
        <v>1544</v>
      </c>
      <c r="T340" s="9" t="s">
        <v>1545</v>
      </c>
      <c r="U340" s="9" t="s">
        <v>1546</v>
      </c>
      <c r="V340" s="8" t="s">
        <v>65</v>
      </c>
      <c r="W340" s="9" t="s">
        <v>1551</v>
      </c>
      <c r="X340" s="8">
        <v>12122.0</v>
      </c>
      <c r="Y340" s="9" t="s">
        <v>1523</v>
      </c>
      <c r="Z340" s="11" t="s">
        <v>1552</v>
      </c>
      <c r="AA340" s="12">
        <v>1.0E7</v>
      </c>
      <c r="AB340" s="9" t="s">
        <v>1525</v>
      </c>
      <c r="AC340" s="9" t="s">
        <v>172</v>
      </c>
    </row>
    <row r="341" ht="14.25" customHeight="1">
      <c r="A341" s="8" t="s">
        <v>1507</v>
      </c>
      <c r="B341" s="9" t="s">
        <v>1508</v>
      </c>
      <c r="C341" s="8" t="s">
        <v>1509</v>
      </c>
      <c r="D341" s="9" t="s">
        <v>1510</v>
      </c>
      <c r="E341" s="9" t="s">
        <v>157</v>
      </c>
      <c r="F341" s="8" t="s">
        <v>1535</v>
      </c>
      <c r="G341" s="8" t="s">
        <v>1535</v>
      </c>
      <c r="H341" s="9" t="s">
        <v>1536</v>
      </c>
      <c r="I341" s="8" t="s">
        <v>1537</v>
      </c>
      <c r="J341" s="8" t="s">
        <v>38</v>
      </c>
      <c r="K341" s="9" t="s">
        <v>1538</v>
      </c>
      <c r="L341" s="8" t="s">
        <v>1539</v>
      </c>
      <c r="M341" s="9" t="s">
        <v>1540</v>
      </c>
      <c r="N341" s="8" t="s">
        <v>1541</v>
      </c>
      <c r="O341" s="9" t="s">
        <v>1542</v>
      </c>
      <c r="P341" s="8" t="s">
        <v>1543</v>
      </c>
      <c r="Q341" s="10">
        <v>2.021763640002E12</v>
      </c>
      <c r="R341" s="10">
        <v>2.0211763640055E13</v>
      </c>
      <c r="S341" s="8" t="s">
        <v>1544</v>
      </c>
      <c r="T341" s="9" t="s">
        <v>1545</v>
      </c>
      <c r="U341" s="9" t="s">
        <v>1546</v>
      </c>
      <c r="V341" s="8" t="s">
        <v>70</v>
      </c>
      <c r="W341" s="9" t="s">
        <v>1553</v>
      </c>
      <c r="X341" s="8">
        <v>12122.0</v>
      </c>
      <c r="Y341" s="9" t="s">
        <v>1523</v>
      </c>
      <c r="Z341" s="11" t="s">
        <v>1554</v>
      </c>
      <c r="AA341" s="12">
        <v>1.0E7</v>
      </c>
      <c r="AB341" s="9" t="s">
        <v>1525</v>
      </c>
      <c r="AC341" s="9" t="s">
        <v>172</v>
      </c>
    </row>
    <row r="342" ht="14.25" customHeight="1">
      <c r="A342" s="8" t="s">
        <v>1507</v>
      </c>
      <c r="B342" s="9" t="s">
        <v>1508</v>
      </c>
      <c r="C342" s="8" t="s">
        <v>1509</v>
      </c>
      <c r="D342" s="9" t="s">
        <v>1510</v>
      </c>
      <c r="E342" s="9" t="s">
        <v>157</v>
      </c>
      <c r="F342" s="8" t="s">
        <v>1555</v>
      </c>
      <c r="G342" s="8" t="s">
        <v>1555</v>
      </c>
      <c r="H342" s="9" t="s">
        <v>1556</v>
      </c>
      <c r="I342" s="8" t="s">
        <v>1557</v>
      </c>
      <c r="J342" s="8" t="s">
        <v>38</v>
      </c>
      <c r="K342" s="9" t="s">
        <v>1558</v>
      </c>
      <c r="L342" s="8" t="s">
        <v>1559</v>
      </c>
      <c r="M342" s="9" t="s">
        <v>1560</v>
      </c>
      <c r="N342" s="8" t="s">
        <v>1561</v>
      </c>
      <c r="O342" s="9" t="s">
        <v>1562</v>
      </c>
      <c r="P342" s="8" t="s">
        <v>1543</v>
      </c>
      <c r="Q342" s="10">
        <v>2.020763640104E12</v>
      </c>
      <c r="R342" s="10">
        <v>2.0211763640056E13</v>
      </c>
      <c r="S342" s="8" t="s">
        <v>1563</v>
      </c>
      <c r="T342" s="9" t="s">
        <v>1564</v>
      </c>
      <c r="U342" s="9" t="s">
        <v>1565</v>
      </c>
      <c r="V342" s="8" t="s">
        <v>47</v>
      </c>
      <c r="W342" s="9" t="s">
        <v>1566</v>
      </c>
      <c r="X342" s="8">
        <v>11101.0</v>
      </c>
      <c r="Y342" s="9" t="s">
        <v>49</v>
      </c>
      <c r="Z342" s="11" t="s">
        <v>1567</v>
      </c>
      <c r="AA342" s="12">
        <v>8.1E7</v>
      </c>
      <c r="AB342" s="9" t="s">
        <v>1525</v>
      </c>
      <c r="AC342" s="9" t="s">
        <v>172</v>
      </c>
    </row>
    <row r="343" ht="14.25" customHeight="1">
      <c r="A343" s="8" t="s">
        <v>1507</v>
      </c>
      <c r="B343" s="9" t="s">
        <v>1508</v>
      </c>
      <c r="C343" s="8" t="s">
        <v>1509</v>
      </c>
      <c r="D343" s="9" t="s">
        <v>1510</v>
      </c>
      <c r="E343" s="9" t="s">
        <v>157</v>
      </c>
      <c r="F343" s="8" t="s">
        <v>1555</v>
      </c>
      <c r="G343" s="8" t="s">
        <v>1555</v>
      </c>
      <c r="H343" s="9" t="s">
        <v>1556</v>
      </c>
      <c r="I343" s="8" t="s">
        <v>1557</v>
      </c>
      <c r="J343" s="8" t="s">
        <v>38</v>
      </c>
      <c r="K343" s="9" t="s">
        <v>1558</v>
      </c>
      <c r="L343" s="8" t="s">
        <v>1559</v>
      </c>
      <c r="M343" s="9" t="s">
        <v>1560</v>
      </c>
      <c r="N343" s="8" t="s">
        <v>1561</v>
      </c>
      <c r="O343" s="9" t="s">
        <v>1562</v>
      </c>
      <c r="P343" s="8" t="s">
        <v>1543</v>
      </c>
      <c r="Q343" s="10">
        <v>2.020763640104E12</v>
      </c>
      <c r="R343" s="10">
        <v>2.0211763640056E13</v>
      </c>
      <c r="S343" s="8" t="s">
        <v>1563</v>
      </c>
      <c r="T343" s="9" t="s">
        <v>1564</v>
      </c>
      <c r="U343" s="9" t="s">
        <v>1565</v>
      </c>
      <c r="V343" s="8" t="s">
        <v>47</v>
      </c>
      <c r="W343" s="9" t="s">
        <v>1566</v>
      </c>
      <c r="X343" s="8">
        <v>22212.0</v>
      </c>
      <c r="Y343" s="9" t="s">
        <v>1531</v>
      </c>
      <c r="Z343" s="11" t="s">
        <v>1568</v>
      </c>
      <c r="AA343" s="12">
        <v>3.05E7</v>
      </c>
      <c r="AB343" s="9" t="s">
        <v>1525</v>
      </c>
      <c r="AC343" s="9" t="s">
        <v>172</v>
      </c>
    </row>
    <row r="344" ht="14.25" customHeight="1">
      <c r="A344" s="8" t="s">
        <v>1507</v>
      </c>
      <c r="B344" s="9" t="s">
        <v>1508</v>
      </c>
      <c r="C344" s="8" t="s">
        <v>1509</v>
      </c>
      <c r="D344" s="9" t="s">
        <v>1510</v>
      </c>
      <c r="E344" s="9" t="s">
        <v>157</v>
      </c>
      <c r="F344" s="8" t="s">
        <v>1555</v>
      </c>
      <c r="G344" s="8" t="s">
        <v>1555</v>
      </c>
      <c r="H344" s="9" t="s">
        <v>1556</v>
      </c>
      <c r="I344" s="8" t="s">
        <v>1557</v>
      </c>
      <c r="J344" s="8" t="s">
        <v>38</v>
      </c>
      <c r="K344" s="9" t="s">
        <v>1558</v>
      </c>
      <c r="L344" s="8" t="s">
        <v>1559</v>
      </c>
      <c r="M344" s="9" t="s">
        <v>1560</v>
      </c>
      <c r="N344" s="8" t="s">
        <v>1561</v>
      </c>
      <c r="O344" s="9" t="s">
        <v>1562</v>
      </c>
      <c r="P344" s="8" t="s">
        <v>1543</v>
      </c>
      <c r="Q344" s="10">
        <v>2.020763640104E12</v>
      </c>
      <c r="R344" s="10">
        <v>2.0211763640056E13</v>
      </c>
      <c r="S344" s="8" t="s">
        <v>1563</v>
      </c>
      <c r="T344" s="9" t="s">
        <v>1564</v>
      </c>
      <c r="U344" s="9" t="s">
        <v>1565</v>
      </c>
      <c r="V344" s="8" t="s">
        <v>62</v>
      </c>
      <c r="W344" s="9" t="s">
        <v>1569</v>
      </c>
      <c r="X344" s="8">
        <v>11101.0</v>
      </c>
      <c r="Y344" s="9" t="s">
        <v>49</v>
      </c>
      <c r="Z344" s="11" t="s">
        <v>1570</v>
      </c>
      <c r="AA344" s="12">
        <v>4.98E7</v>
      </c>
      <c r="AB344" s="9" t="s">
        <v>1525</v>
      </c>
      <c r="AC344" s="9" t="s">
        <v>172</v>
      </c>
    </row>
    <row r="345" ht="14.25" customHeight="1">
      <c r="A345" s="8" t="s">
        <v>1507</v>
      </c>
      <c r="B345" s="9" t="s">
        <v>1508</v>
      </c>
      <c r="C345" s="8" t="s">
        <v>1509</v>
      </c>
      <c r="D345" s="9" t="s">
        <v>1510</v>
      </c>
      <c r="E345" s="9" t="s">
        <v>157</v>
      </c>
      <c r="F345" s="8" t="s">
        <v>1555</v>
      </c>
      <c r="G345" s="8" t="s">
        <v>1555</v>
      </c>
      <c r="H345" s="9" t="s">
        <v>1556</v>
      </c>
      <c r="I345" s="8" t="s">
        <v>1557</v>
      </c>
      <c r="J345" s="8" t="s">
        <v>38</v>
      </c>
      <c r="K345" s="9" t="s">
        <v>1558</v>
      </c>
      <c r="L345" s="8" t="s">
        <v>1559</v>
      </c>
      <c r="M345" s="9" t="s">
        <v>1560</v>
      </c>
      <c r="N345" s="8" t="s">
        <v>1561</v>
      </c>
      <c r="O345" s="9" t="s">
        <v>1562</v>
      </c>
      <c r="P345" s="8" t="s">
        <v>1543</v>
      </c>
      <c r="Q345" s="10">
        <v>2.020763640104E12</v>
      </c>
      <c r="R345" s="10">
        <v>2.0211763640056E13</v>
      </c>
      <c r="S345" s="8" t="s">
        <v>1563</v>
      </c>
      <c r="T345" s="9" t="s">
        <v>1564</v>
      </c>
      <c r="U345" s="9" t="s">
        <v>1565</v>
      </c>
      <c r="V345" s="8" t="s">
        <v>65</v>
      </c>
      <c r="W345" s="9" t="s">
        <v>1571</v>
      </c>
      <c r="X345" s="8">
        <v>11101.0</v>
      </c>
      <c r="Y345" s="9" t="s">
        <v>49</v>
      </c>
      <c r="Z345" s="11" t="s">
        <v>1572</v>
      </c>
      <c r="AA345" s="12">
        <v>4.07E7</v>
      </c>
      <c r="AB345" s="9" t="s">
        <v>1525</v>
      </c>
      <c r="AC345" s="9" t="s">
        <v>172</v>
      </c>
    </row>
    <row r="346" ht="14.25" customHeight="1">
      <c r="A346" s="8" t="s">
        <v>1507</v>
      </c>
      <c r="B346" s="9" t="s">
        <v>1508</v>
      </c>
      <c r="C346" s="8" t="s">
        <v>1509</v>
      </c>
      <c r="D346" s="9" t="s">
        <v>1510</v>
      </c>
      <c r="E346" s="9" t="s">
        <v>157</v>
      </c>
      <c r="F346" s="8" t="s">
        <v>1555</v>
      </c>
      <c r="G346" s="8" t="s">
        <v>1555</v>
      </c>
      <c r="H346" s="9" t="s">
        <v>1556</v>
      </c>
      <c r="I346" s="8" t="s">
        <v>1557</v>
      </c>
      <c r="J346" s="8" t="s">
        <v>38</v>
      </c>
      <c r="K346" s="9" t="s">
        <v>1558</v>
      </c>
      <c r="L346" s="8" t="s">
        <v>1559</v>
      </c>
      <c r="M346" s="9" t="s">
        <v>1560</v>
      </c>
      <c r="N346" s="8" t="s">
        <v>1561</v>
      </c>
      <c r="O346" s="9" t="s">
        <v>1562</v>
      </c>
      <c r="P346" s="8" t="s">
        <v>1543</v>
      </c>
      <c r="Q346" s="10">
        <v>2.020763640104E12</v>
      </c>
      <c r="R346" s="10">
        <v>2.0211763640056E13</v>
      </c>
      <c r="S346" s="8" t="s">
        <v>1563</v>
      </c>
      <c r="T346" s="9" t="s">
        <v>1564</v>
      </c>
      <c r="U346" s="9" t="s">
        <v>1565</v>
      </c>
      <c r="V346" s="8" t="s">
        <v>70</v>
      </c>
      <c r="W346" s="9" t="s">
        <v>1573</v>
      </c>
      <c r="X346" s="8">
        <v>11101.0</v>
      </c>
      <c r="Y346" s="9" t="s">
        <v>49</v>
      </c>
      <c r="Z346" s="11" t="s">
        <v>1574</v>
      </c>
      <c r="AA346" s="12">
        <v>6.0E7</v>
      </c>
      <c r="AB346" s="9" t="s">
        <v>1525</v>
      </c>
      <c r="AC346" s="9" t="s">
        <v>172</v>
      </c>
    </row>
    <row r="347" ht="14.25" customHeight="1">
      <c r="A347" s="8" t="s">
        <v>1507</v>
      </c>
      <c r="B347" s="9" t="s">
        <v>1508</v>
      </c>
      <c r="C347" s="8" t="s">
        <v>1509</v>
      </c>
      <c r="D347" s="9" t="s">
        <v>1510</v>
      </c>
      <c r="E347" s="9" t="s">
        <v>157</v>
      </c>
      <c r="F347" s="8" t="s">
        <v>1555</v>
      </c>
      <c r="G347" s="8" t="s">
        <v>1555</v>
      </c>
      <c r="H347" s="9" t="s">
        <v>1556</v>
      </c>
      <c r="I347" s="8" t="s">
        <v>1557</v>
      </c>
      <c r="J347" s="8" t="s">
        <v>38</v>
      </c>
      <c r="K347" s="9" t="s">
        <v>1558</v>
      </c>
      <c r="L347" s="8" t="s">
        <v>1559</v>
      </c>
      <c r="M347" s="9" t="s">
        <v>1560</v>
      </c>
      <c r="N347" s="8" t="s">
        <v>1561</v>
      </c>
      <c r="O347" s="9" t="s">
        <v>1562</v>
      </c>
      <c r="P347" s="8" t="s">
        <v>1543</v>
      </c>
      <c r="Q347" s="10">
        <v>2.020763640104E12</v>
      </c>
      <c r="R347" s="10">
        <v>2.0211763640056E13</v>
      </c>
      <c r="S347" s="8" t="s">
        <v>1563</v>
      </c>
      <c r="T347" s="9" t="s">
        <v>1564</v>
      </c>
      <c r="U347" s="9" t="s">
        <v>1565</v>
      </c>
      <c r="V347" s="8" t="s">
        <v>142</v>
      </c>
      <c r="W347" s="9" t="s">
        <v>1575</v>
      </c>
      <c r="X347" s="8">
        <v>11101.0</v>
      </c>
      <c r="Y347" s="9" t="s">
        <v>49</v>
      </c>
      <c r="Z347" s="11" t="s">
        <v>1576</v>
      </c>
      <c r="AA347" s="12">
        <v>1.104E8</v>
      </c>
      <c r="AB347" s="9" t="s">
        <v>1525</v>
      </c>
      <c r="AC347" s="9" t="s">
        <v>172</v>
      </c>
    </row>
    <row r="348" ht="14.25" customHeight="1">
      <c r="A348" s="8" t="s">
        <v>1507</v>
      </c>
      <c r="B348" s="9" t="s">
        <v>1508</v>
      </c>
      <c r="C348" s="8" t="s">
        <v>1509</v>
      </c>
      <c r="D348" s="9" t="s">
        <v>1510</v>
      </c>
      <c r="E348" s="9" t="s">
        <v>157</v>
      </c>
      <c r="F348" s="8" t="s">
        <v>1555</v>
      </c>
      <c r="G348" s="8" t="s">
        <v>1555</v>
      </c>
      <c r="H348" s="9" t="s">
        <v>1556</v>
      </c>
      <c r="I348" s="8" t="s">
        <v>1557</v>
      </c>
      <c r="J348" s="8" t="s">
        <v>38</v>
      </c>
      <c r="K348" s="9" t="s">
        <v>1558</v>
      </c>
      <c r="L348" s="8" t="s">
        <v>1559</v>
      </c>
      <c r="M348" s="9" t="s">
        <v>1560</v>
      </c>
      <c r="N348" s="8" t="s">
        <v>1561</v>
      </c>
      <c r="O348" s="9" t="s">
        <v>1562</v>
      </c>
      <c r="P348" s="8" t="s">
        <v>1543</v>
      </c>
      <c r="Q348" s="10">
        <v>2.020763640104E12</v>
      </c>
      <c r="R348" s="10">
        <v>2.0211763640056E13</v>
      </c>
      <c r="S348" s="8" t="s">
        <v>1563</v>
      </c>
      <c r="T348" s="9" t="s">
        <v>1564</v>
      </c>
      <c r="U348" s="9" t="s">
        <v>1565</v>
      </c>
      <c r="V348" s="8" t="s">
        <v>150</v>
      </c>
      <c r="W348" s="9" t="s">
        <v>1577</v>
      </c>
      <c r="X348" s="8">
        <v>11101.0</v>
      </c>
      <c r="Y348" s="9" t="s">
        <v>49</v>
      </c>
      <c r="Z348" s="11" t="s">
        <v>1578</v>
      </c>
      <c r="AA348" s="12">
        <v>1.08E8</v>
      </c>
      <c r="AB348" s="9" t="s">
        <v>1525</v>
      </c>
      <c r="AC348" s="9" t="s">
        <v>172</v>
      </c>
    </row>
    <row r="349" ht="14.25" customHeight="1">
      <c r="A349" s="8" t="s">
        <v>1507</v>
      </c>
      <c r="B349" s="9" t="s">
        <v>1508</v>
      </c>
      <c r="C349" s="8" t="s">
        <v>1509</v>
      </c>
      <c r="D349" s="9" t="s">
        <v>1510</v>
      </c>
      <c r="E349" s="9" t="s">
        <v>157</v>
      </c>
      <c r="F349" s="8" t="s">
        <v>1555</v>
      </c>
      <c r="G349" s="8" t="s">
        <v>1555</v>
      </c>
      <c r="H349" s="9" t="s">
        <v>1556</v>
      </c>
      <c r="I349" s="8" t="s">
        <v>1557</v>
      </c>
      <c r="J349" s="8" t="s">
        <v>38</v>
      </c>
      <c r="K349" s="9" t="s">
        <v>1558</v>
      </c>
      <c r="L349" s="8" t="s">
        <v>1559</v>
      </c>
      <c r="M349" s="9" t="s">
        <v>1560</v>
      </c>
      <c r="N349" s="8" t="s">
        <v>1561</v>
      </c>
      <c r="O349" s="9" t="s">
        <v>1562</v>
      </c>
      <c r="P349" s="8" t="s">
        <v>1543</v>
      </c>
      <c r="Q349" s="10">
        <v>2.020763640104E12</v>
      </c>
      <c r="R349" s="10">
        <v>2.0211763640056E13</v>
      </c>
      <c r="S349" s="8" t="s">
        <v>1563</v>
      </c>
      <c r="T349" s="9" t="s">
        <v>1564</v>
      </c>
      <c r="U349" s="9" t="s">
        <v>1565</v>
      </c>
      <c r="V349" s="8" t="s">
        <v>206</v>
      </c>
      <c r="W349" s="9" t="s">
        <v>1579</v>
      </c>
      <c r="X349" s="8">
        <v>11101.0</v>
      </c>
      <c r="Y349" s="9" t="s">
        <v>49</v>
      </c>
      <c r="Z349" s="11" t="s">
        <v>1580</v>
      </c>
      <c r="AA349" s="12">
        <v>6.63E7</v>
      </c>
      <c r="AB349" s="9" t="s">
        <v>1525</v>
      </c>
      <c r="AC349" s="9" t="s">
        <v>172</v>
      </c>
    </row>
    <row r="350" ht="14.25" customHeight="1">
      <c r="A350" s="8" t="s">
        <v>1507</v>
      </c>
      <c r="B350" s="9" t="s">
        <v>1508</v>
      </c>
      <c r="C350" s="8" t="s">
        <v>1509</v>
      </c>
      <c r="D350" s="9" t="s">
        <v>1510</v>
      </c>
      <c r="E350" s="9" t="s">
        <v>157</v>
      </c>
      <c r="F350" s="8" t="s">
        <v>1555</v>
      </c>
      <c r="G350" s="8" t="s">
        <v>1555</v>
      </c>
      <c r="H350" s="9" t="s">
        <v>1556</v>
      </c>
      <c r="I350" s="8" t="s">
        <v>1557</v>
      </c>
      <c r="J350" s="8" t="s">
        <v>38</v>
      </c>
      <c r="K350" s="9" t="s">
        <v>1558</v>
      </c>
      <c r="L350" s="8" t="s">
        <v>1559</v>
      </c>
      <c r="M350" s="9" t="s">
        <v>1560</v>
      </c>
      <c r="N350" s="8" t="s">
        <v>1561</v>
      </c>
      <c r="O350" s="9" t="s">
        <v>1562</v>
      </c>
      <c r="P350" s="8" t="s">
        <v>1543</v>
      </c>
      <c r="Q350" s="10">
        <v>2.020763640104E12</v>
      </c>
      <c r="R350" s="10">
        <v>2.0211763640056E13</v>
      </c>
      <c r="S350" s="8" t="s">
        <v>1563</v>
      </c>
      <c r="T350" s="9" t="s">
        <v>1564</v>
      </c>
      <c r="U350" s="9" t="s">
        <v>1565</v>
      </c>
      <c r="V350" s="8" t="s">
        <v>206</v>
      </c>
      <c r="W350" s="9" t="s">
        <v>1579</v>
      </c>
      <c r="X350" s="8">
        <v>12122.0</v>
      </c>
      <c r="Y350" s="9" t="s">
        <v>1523</v>
      </c>
      <c r="Z350" s="11" t="s">
        <v>1581</v>
      </c>
      <c r="AA350" s="12">
        <v>6.5E7</v>
      </c>
      <c r="AB350" s="9" t="s">
        <v>1525</v>
      </c>
      <c r="AC350" s="9" t="s">
        <v>172</v>
      </c>
    </row>
    <row r="351" ht="14.25" customHeight="1">
      <c r="A351" s="8" t="s">
        <v>1507</v>
      </c>
      <c r="B351" s="9" t="s">
        <v>1508</v>
      </c>
      <c r="C351" s="8" t="s">
        <v>1509</v>
      </c>
      <c r="D351" s="9" t="s">
        <v>1510</v>
      </c>
      <c r="E351" s="9" t="s">
        <v>157</v>
      </c>
      <c r="F351" s="8" t="s">
        <v>1555</v>
      </c>
      <c r="G351" s="8" t="s">
        <v>1555</v>
      </c>
      <c r="H351" s="9" t="s">
        <v>1556</v>
      </c>
      <c r="I351" s="8" t="s">
        <v>1557</v>
      </c>
      <c r="J351" s="8" t="s">
        <v>38</v>
      </c>
      <c r="K351" s="9" t="s">
        <v>1558</v>
      </c>
      <c r="L351" s="8" t="s">
        <v>1559</v>
      </c>
      <c r="M351" s="9" t="s">
        <v>1560</v>
      </c>
      <c r="N351" s="8" t="s">
        <v>1561</v>
      </c>
      <c r="O351" s="9" t="s">
        <v>1562</v>
      </c>
      <c r="P351" s="8" t="s">
        <v>1543</v>
      </c>
      <c r="Q351" s="10">
        <v>2.020763640104E12</v>
      </c>
      <c r="R351" s="10">
        <v>2.0211763640056E13</v>
      </c>
      <c r="S351" s="8" t="s">
        <v>1563</v>
      </c>
      <c r="T351" s="9" t="s">
        <v>1564</v>
      </c>
      <c r="U351" s="9" t="s">
        <v>1565</v>
      </c>
      <c r="V351" s="8" t="s">
        <v>206</v>
      </c>
      <c r="W351" s="9" t="s">
        <v>1579</v>
      </c>
      <c r="X351" s="8">
        <v>22122.0</v>
      </c>
      <c r="Y351" s="9" t="s">
        <v>1582</v>
      </c>
      <c r="Z351" s="11" t="s">
        <v>1583</v>
      </c>
      <c r="AA351" s="12">
        <v>6.891491436E7</v>
      </c>
      <c r="AB351" s="9" t="s">
        <v>1525</v>
      </c>
      <c r="AC351" s="9" t="s">
        <v>172</v>
      </c>
    </row>
    <row r="352" ht="14.25" customHeight="1">
      <c r="A352" s="8" t="s">
        <v>1507</v>
      </c>
      <c r="B352" s="9" t="s">
        <v>1508</v>
      </c>
      <c r="C352" s="8" t="s">
        <v>1509</v>
      </c>
      <c r="D352" s="9" t="s">
        <v>1510</v>
      </c>
      <c r="E352" s="9" t="s">
        <v>157</v>
      </c>
      <c r="F352" s="8" t="s">
        <v>1555</v>
      </c>
      <c r="G352" s="8" t="s">
        <v>1555</v>
      </c>
      <c r="H352" s="9" t="s">
        <v>1556</v>
      </c>
      <c r="I352" s="8" t="s">
        <v>1557</v>
      </c>
      <c r="J352" s="8" t="s">
        <v>38</v>
      </c>
      <c r="K352" s="9" t="s">
        <v>1558</v>
      </c>
      <c r="L352" s="8" t="s">
        <v>1559</v>
      </c>
      <c r="M352" s="9" t="s">
        <v>1560</v>
      </c>
      <c r="N352" s="8" t="s">
        <v>1561</v>
      </c>
      <c r="O352" s="9" t="s">
        <v>1562</v>
      </c>
      <c r="P352" s="8" t="s">
        <v>1543</v>
      </c>
      <c r="Q352" s="10">
        <v>2.020763640104E12</v>
      </c>
      <c r="R352" s="10">
        <v>2.0211763640056E13</v>
      </c>
      <c r="S352" s="8" t="s">
        <v>1563</v>
      </c>
      <c r="T352" s="9" t="s">
        <v>1564</v>
      </c>
      <c r="U352" s="9" t="s">
        <v>1565</v>
      </c>
      <c r="V352" s="8" t="s">
        <v>209</v>
      </c>
      <c r="W352" s="9" t="s">
        <v>1584</v>
      </c>
      <c r="X352" s="8">
        <v>11101.0</v>
      </c>
      <c r="Y352" s="9" t="s">
        <v>49</v>
      </c>
      <c r="Z352" s="11" t="s">
        <v>1585</v>
      </c>
      <c r="AA352" s="12">
        <v>8.4999999E7</v>
      </c>
      <c r="AB352" s="9" t="s">
        <v>1525</v>
      </c>
      <c r="AC352" s="9" t="s">
        <v>172</v>
      </c>
    </row>
    <row r="353" ht="14.25" customHeight="1">
      <c r="A353" s="8" t="s">
        <v>1507</v>
      </c>
      <c r="B353" s="9" t="s">
        <v>1508</v>
      </c>
      <c r="C353" s="8" t="s">
        <v>1509</v>
      </c>
      <c r="D353" s="9" t="s">
        <v>1510</v>
      </c>
      <c r="E353" s="9" t="s">
        <v>157</v>
      </c>
      <c r="F353" s="8" t="s">
        <v>1555</v>
      </c>
      <c r="G353" s="8" t="s">
        <v>1555</v>
      </c>
      <c r="H353" s="9" t="s">
        <v>1556</v>
      </c>
      <c r="I353" s="8" t="s">
        <v>1557</v>
      </c>
      <c r="J353" s="8" t="s">
        <v>38</v>
      </c>
      <c r="K353" s="9" t="s">
        <v>1558</v>
      </c>
      <c r="L353" s="8" t="s">
        <v>1559</v>
      </c>
      <c r="M353" s="9" t="s">
        <v>1560</v>
      </c>
      <c r="N353" s="8" t="s">
        <v>1561</v>
      </c>
      <c r="O353" s="9" t="s">
        <v>1562</v>
      </c>
      <c r="P353" s="8" t="s">
        <v>1543</v>
      </c>
      <c r="Q353" s="10">
        <v>2.020763640104E12</v>
      </c>
      <c r="R353" s="10">
        <v>2.0211763640056E13</v>
      </c>
      <c r="S353" s="8" t="s">
        <v>1563</v>
      </c>
      <c r="T353" s="9" t="s">
        <v>1564</v>
      </c>
      <c r="U353" s="9" t="s">
        <v>1565</v>
      </c>
      <c r="V353" s="8" t="s">
        <v>212</v>
      </c>
      <c r="W353" s="9" t="s">
        <v>1586</v>
      </c>
      <c r="X353" s="8">
        <v>11101.0</v>
      </c>
      <c r="Y353" s="9" t="s">
        <v>49</v>
      </c>
      <c r="Z353" s="11" t="s">
        <v>1587</v>
      </c>
      <c r="AA353" s="12">
        <v>4.25E7</v>
      </c>
      <c r="AB353" s="9" t="s">
        <v>1525</v>
      </c>
      <c r="AC353" s="9" t="s">
        <v>172</v>
      </c>
    </row>
    <row r="354" ht="14.25" customHeight="1">
      <c r="A354" s="8" t="s">
        <v>1507</v>
      </c>
      <c r="B354" s="9" t="s">
        <v>1508</v>
      </c>
      <c r="C354" s="8" t="s">
        <v>1509</v>
      </c>
      <c r="D354" s="9" t="s">
        <v>1510</v>
      </c>
      <c r="E354" s="9" t="s">
        <v>157</v>
      </c>
      <c r="F354" s="8" t="s">
        <v>1555</v>
      </c>
      <c r="G354" s="8" t="s">
        <v>1555</v>
      </c>
      <c r="H354" s="9" t="s">
        <v>1556</v>
      </c>
      <c r="I354" s="8" t="s">
        <v>1557</v>
      </c>
      <c r="J354" s="8" t="s">
        <v>38</v>
      </c>
      <c r="K354" s="9" t="s">
        <v>1558</v>
      </c>
      <c r="L354" s="8" t="s">
        <v>1559</v>
      </c>
      <c r="M354" s="9" t="s">
        <v>1560</v>
      </c>
      <c r="N354" s="8" t="s">
        <v>1561</v>
      </c>
      <c r="O354" s="9" t="s">
        <v>1562</v>
      </c>
      <c r="P354" s="8" t="s">
        <v>1543</v>
      </c>
      <c r="Q354" s="10">
        <v>2.020763640104E12</v>
      </c>
      <c r="R354" s="10">
        <v>2.0211763640056E13</v>
      </c>
      <c r="S354" s="8" t="s">
        <v>1563</v>
      </c>
      <c r="T354" s="9" t="s">
        <v>1564</v>
      </c>
      <c r="U354" s="9" t="s">
        <v>1565</v>
      </c>
      <c r="V354" s="8" t="s">
        <v>212</v>
      </c>
      <c r="W354" s="9" t="s">
        <v>1586</v>
      </c>
      <c r="X354" s="8">
        <v>12122.0</v>
      </c>
      <c r="Y354" s="9" t="s">
        <v>1523</v>
      </c>
      <c r="Z354" s="11" t="s">
        <v>1588</v>
      </c>
      <c r="AA354" s="12">
        <v>2200000.0</v>
      </c>
      <c r="AB354" s="9" t="s">
        <v>1525</v>
      </c>
      <c r="AC354" s="9" t="s">
        <v>172</v>
      </c>
    </row>
    <row r="355" ht="14.25" customHeight="1">
      <c r="A355" s="8" t="s">
        <v>1507</v>
      </c>
      <c r="B355" s="9" t="s">
        <v>1508</v>
      </c>
      <c r="C355" s="8" t="s">
        <v>1509</v>
      </c>
      <c r="D355" s="9" t="s">
        <v>1510</v>
      </c>
      <c r="E355" s="9" t="s">
        <v>157</v>
      </c>
      <c r="F355" s="8" t="s">
        <v>1555</v>
      </c>
      <c r="G355" s="8" t="s">
        <v>1555</v>
      </c>
      <c r="H355" s="9" t="s">
        <v>1556</v>
      </c>
      <c r="I355" s="8" t="s">
        <v>1557</v>
      </c>
      <c r="J355" s="8" t="s">
        <v>38</v>
      </c>
      <c r="K355" s="9" t="s">
        <v>1558</v>
      </c>
      <c r="L355" s="8" t="s">
        <v>1559</v>
      </c>
      <c r="M355" s="9" t="s">
        <v>1560</v>
      </c>
      <c r="N355" s="8" t="s">
        <v>1561</v>
      </c>
      <c r="O355" s="9" t="s">
        <v>1562</v>
      </c>
      <c r="P355" s="8" t="s">
        <v>1543</v>
      </c>
      <c r="Q355" s="10">
        <v>2.020763640104E12</v>
      </c>
      <c r="R355" s="10">
        <v>2.0211763640056E13</v>
      </c>
      <c r="S355" s="8" t="s">
        <v>1563</v>
      </c>
      <c r="T355" s="9" t="s">
        <v>1564</v>
      </c>
      <c r="U355" s="9" t="s">
        <v>1565</v>
      </c>
      <c r="V355" s="8" t="s">
        <v>212</v>
      </c>
      <c r="W355" s="9" t="s">
        <v>1586</v>
      </c>
      <c r="X355" s="14">
        <v>22122.0</v>
      </c>
      <c r="Y355" s="9" t="s">
        <v>1582</v>
      </c>
      <c r="Z355" s="15" t="s">
        <v>1589</v>
      </c>
      <c r="AA355" s="13">
        <v>1.54E7</v>
      </c>
      <c r="AB355" s="9" t="s">
        <v>1525</v>
      </c>
      <c r="AC355" s="9" t="s">
        <v>172</v>
      </c>
    </row>
    <row r="356" ht="14.25" customHeight="1">
      <c r="A356" s="8" t="s">
        <v>1507</v>
      </c>
      <c r="B356" s="9" t="s">
        <v>1508</v>
      </c>
      <c r="C356" s="8" t="s">
        <v>1509</v>
      </c>
      <c r="D356" s="9" t="s">
        <v>1510</v>
      </c>
      <c r="E356" s="9" t="s">
        <v>157</v>
      </c>
      <c r="F356" s="8" t="s">
        <v>1555</v>
      </c>
      <c r="G356" s="8" t="s">
        <v>1555</v>
      </c>
      <c r="H356" s="9" t="s">
        <v>1556</v>
      </c>
      <c r="I356" s="8" t="s">
        <v>1557</v>
      </c>
      <c r="J356" s="8" t="s">
        <v>38</v>
      </c>
      <c r="K356" s="9" t="s">
        <v>1558</v>
      </c>
      <c r="L356" s="8" t="s">
        <v>1559</v>
      </c>
      <c r="M356" s="9" t="s">
        <v>1560</v>
      </c>
      <c r="N356" s="8" t="s">
        <v>1561</v>
      </c>
      <c r="O356" s="9" t="s">
        <v>1562</v>
      </c>
      <c r="P356" s="8" t="s">
        <v>1543</v>
      </c>
      <c r="Q356" s="10">
        <v>2.020763640104E12</v>
      </c>
      <c r="R356" s="10">
        <v>2.0211763640056E13</v>
      </c>
      <c r="S356" s="8" t="s">
        <v>1563</v>
      </c>
      <c r="T356" s="9" t="s">
        <v>1564</v>
      </c>
      <c r="U356" s="9" t="s">
        <v>1565</v>
      </c>
      <c r="V356" s="8" t="s">
        <v>128</v>
      </c>
      <c r="W356" s="9" t="s">
        <v>1590</v>
      </c>
      <c r="X356" s="8">
        <v>11101.0</v>
      </c>
      <c r="Y356" s="9" t="s">
        <v>49</v>
      </c>
      <c r="Z356" s="11" t="s">
        <v>1591</v>
      </c>
      <c r="AA356" s="12">
        <v>3.9E7</v>
      </c>
      <c r="AB356" s="9" t="s">
        <v>1525</v>
      </c>
      <c r="AC356" s="9" t="s">
        <v>172</v>
      </c>
    </row>
    <row r="357" ht="14.25" customHeight="1">
      <c r="A357" s="8" t="s">
        <v>1507</v>
      </c>
      <c r="B357" s="9" t="s">
        <v>1508</v>
      </c>
      <c r="C357" s="8" t="s">
        <v>1509</v>
      </c>
      <c r="D357" s="9" t="s">
        <v>1510</v>
      </c>
      <c r="E357" s="9" t="s">
        <v>157</v>
      </c>
      <c r="F357" s="8" t="s">
        <v>1555</v>
      </c>
      <c r="G357" s="8" t="s">
        <v>1555</v>
      </c>
      <c r="H357" s="9" t="s">
        <v>1556</v>
      </c>
      <c r="I357" s="8" t="s">
        <v>1557</v>
      </c>
      <c r="J357" s="8" t="s">
        <v>38</v>
      </c>
      <c r="K357" s="9" t="s">
        <v>1558</v>
      </c>
      <c r="L357" s="8" t="s">
        <v>1559</v>
      </c>
      <c r="M357" s="9" t="s">
        <v>1560</v>
      </c>
      <c r="N357" s="8" t="s">
        <v>1561</v>
      </c>
      <c r="O357" s="9" t="s">
        <v>1562</v>
      </c>
      <c r="P357" s="8" t="s">
        <v>1543</v>
      </c>
      <c r="Q357" s="10">
        <v>2.020763640104E12</v>
      </c>
      <c r="R357" s="10">
        <v>2.0211763640056E13</v>
      </c>
      <c r="S357" s="8" t="s">
        <v>1563</v>
      </c>
      <c r="T357" s="9" t="s">
        <v>1564</v>
      </c>
      <c r="U357" s="9" t="s">
        <v>1565</v>
      </c>
      <c r="V357" s="8" t="s">
        <v>128</v>
      </c>
      <c r="W357" s="9" t="s">
        <v>1590</v>
      </c>
      <c r="X357" s="8">
        <v>22212.0</v>
      </c>
      <c r="Y357" s="9" t="s">
        <v>1531</v>
      </c>
      <c r="Z357" s="11" t="s">
        <v>1592</v>
      </c>
      <c r="AA357" s="12">
        <v>2.606807601E7</v>
      </c>
      <c r="AB357" s="9" t="s">
        <v>1525</v>
      </c>
      <c r="AC357" s="9" t="s">
        <v>172</v>
      </c>
    </row>
    <row r="358" ht="14.25" customHeight="1">
      <c r="A358" s="8" t="s">
        <v>1507</v>
      </c>
      <c r="B358" s="9" t="s">
        <v>1508</v>
      </c>
      <c r="C358" s="8" t="s">
        <v>1509</v>
      </c>
      <c r="D358" s="9" t="s">
        <v>1510</v>
      </c>
      <c r="E358" s="9" t="s">
        <v>157</v>
      </c>
      <c r="F358" s="8" t="s">
        <v>1555</v>
      </c>
      <c r="G358" s="8" t="s">
        <v>1555</v>
      </c>
      <c r="H358" s="9" t="s">
        <v>1556</v>
      </c>
      <c r="I358" s="8" t="s">
        <v>1557</v>
      </c>
      <c r="J358" s="8" t="s">
        <v>38</v>
      </c>
      <c r="K358" s="9" t="s">
        <v>1558</v>
      </c>
      <c r="L358" s="8" t="s">
        <v>1559</v>
      </c>
      <c r="M358" s="9" t="s">
        <v>1560</v>
      </c>
      <c r="N358" s="8" t="s">
        <v>1561</v>
      </c>
      <c r="O358" s="9" t="s">
        <v>1562</v>
      </c>
      <c r="P358" s="8" t="s">
        <v>1543</v>
      </c>
      <c r="Q358" s="10">
        <v>2.020763640104E12</v>
      </c>
      <c r="R358" s="10">
        <v>2.0211763640056E13</v>
      </c>
      <c r="S358" s="8" t="s">
        <v>1563</v>
      </c>
      <c r="T358" s="9" t="s">
        <v>1564</v>
      </c>
      <c r="U358" s="9" t="s">
        <v>1565</v>
      </c>
      <c r="V358" s="8" t="s">
        <v>839</v>
      </c>
      <c r="W358" s="9" t="s">
        <v>1593</v>
      </c>
      <c r="X358" s="8">
        <v>12212.0</v>
      </c>
      <c r="Y358" s="9" t="s">
        <v>1594</v>
      </c>
      <c r="Z358" s="11" t="s">
        <v>1595</v>
      </c>
      <c r="AA358" s="12">
        <v>1.13891897E8</v>
      </c>
      <c r="AB358" s="9" t="s">
        <v>1525</v>
      </c>
      <c r="AC358" s="9" t="s">
        <v>172</v>
      </c>
    </row>
    <row r="359" ht="14.25" customHeight="1">
      <c r="A359" s="8" t="s">
        <v>1507</v>
      </c>
      <c r="B359" s="9" t="s">
        <v>1508</v>
      </c>
      <c r="C359" s="8" t="s">
        <v>1509</v>
      </c>
      <c r="D359" s="9" t="s">
        <v>1510</v>
      </c>
      <c r="E359" s="9" t="s">
        <v>157</v>
      </c>
      <c r="F359" s="8" t="s">
        <v>1555</v>
      </c>
      <c r="G359" s="8" t="s">
        <v>1555</v>
      </c>
      <c r="H359" s="9" t="s">
        <v>1556</v>
      </c>
      <c r="I359" s="8" t="s">
        <v>1557</v>
      </c>
      <c r="J359" s="8" t="s">
        <v>38</v>
      </c>
      <c r="K359" s="9" t="s">
        <v>1558</v>
      </c>
      <c r="L359" s="8" t="s">
        <v>1559</v>
      </c>
      <c r="M359" s="9" t="s">
        <v>1560</v>
      </c>
      <c r="N359" s="8" t="s">
        <v>1561</v>
      </c>
      <c r="O359" s="9" t="s">
        <v>1562</v>
      </c>
      <c r="P359" s="8" t="s">
        <v>1543</v>
      </c>
      <c r="Q359" s="10">
        <v>2.020763640104E12</v>
      </c>
      <c r="R359" s="10">
        <v>2.0211763640056E13</v>
      </c>
      <c r="S359" s="8" t="s">
        <v>1563</v>
      </c>
      <c r="T359" s="9" t="s">
        <v>1564</v>
      </c>
      <c r="U359" s="9" t="s">
        <v>1565</v>
      </c>
      <c r="V359" s="8" t="s">
        <v>431</v>
      </c>
      <c r="W359" s="9" t="s">
        <v>1596</v>
      </c>
      <c r="X359" s="8">
        <v>12125.0</v>
      </c>
      <c r="Y359" s="9" t="s">
        <v>1597</v>
      </c>
      <c r="Z359" s="11" t="s">
        <v>1598</v>
      </c>
      <c r="AA359" s="12">
        <v>7.99925682E8</v>
      </c>
      <c r="AB359" s="9" t="s">
        <v>1525</v>
      </c>
      <c r="AC359" s="9" t="s">
        <v>172</v>
      </c>
    </row>
    <row r="360" ht="14.25" customHeight="1">
      <c r="A360" s="8" t="s">
        <v>1507</v>
      </c>
      <c r="B360" s="9" t="s">
        <v>1508</v>
      </c>
      <c r="C360" s="8" t="s">
        <v>1509</v>
      </c>
      <c r="D360" s="9" t="s">
        <v>1510</v>
      </c>
      <c r="E360" s="9" t="s">
        <v>157</v>
      </c>
      <c r="F360" s="8" t="s">
        <v>1555</v>
      </c>
      <c r="G360" s="8" t="s">
        <v>1555</v>
      </c>
      <c r="H360" s="9" t="s">
        <v>1556</v>
      </c>
      <c r="I360" s="8" t="s">
        <v>1557</v>
      </c>
      <c r="J360" s="8" t="s">
        <v>38</v>
      </c>
      <c r="K360" s="9" t="s">
        <v>1558</v>
      </c>
      <c r="L360" s="8" t="s">
        <v>1559</v>
      </c>
      <c r="M360" s="9" t="s">
        <v>1560</v>
      </c>
      <c r="N360" s="8" t="s">
        <v>1561</v>
      </c>
      <c r="O360" s="9" t="s">
        <v>1562</v>
      </c>
      <c r="P360" s="8" t="s">
        <v>1543</v>
      </c>
      <c r="Q360" s="10">
        <v>2.020763640104E12</v>
      </c>
      <c r="R360" s="10">
        <v>2.0211763640056E13</v>
      </c>
      <c r="S360" s="8" t="s">
        <v>1563</v>
      </c>
      <c r="T360" s="9" t="s">
        <v>1564</v>
      </c>
      <c r="U360" s="9" t="s">
        <v>1565</v>
      </c>
      <c r="V360" s="8" t="s">
        <v>1599</v>
      </c>
      <c r="W360" s="9" t="s">
        <v>1600</v>
      </c>
      <c r="X360" s="8">
        <v>11101.0</v>
      </c>
      <c r="Y360" s="9" t="s">
        <v>49</v>
      </c>
      <c r="Z360" s="11" t="s">
        <v>1601</v>
      </c>
      <c r="AA360" s="12">
        <v>1.1080845E8</v>
      </c>
      <c r="AB360" s="9" t="s">
        <v>1525</v>
      </c>
      <c r="AC360" s="9" t="s">
        <v>172</v>
      </c>
    </row>
    <row r="361" ht="14.25" customHeight="1">
      <c r="A361" s="8" t="s">
        <v>1507</v>
      </c>
      <c r="B361" s="9" t="s">
        <v>1508</v>
      </c>
      <c r="C361" s="8" t="s">
        <v>1509</v>
      </c>
      <c r="D361" s="9" t="s">
        <v>1510</v>
      </c>
      <c r="E361" s="9" t="s">
        <v>157</v>
      </c>
      <c r="F361" s="8" t="s">
        <v>1555</v>
      </c>
      <c r="G361" s="8" t="s">
        <v>1555</v>
      </c>
      <c r="H361" s="9" t="s">
        <v>1556</v>
      </c>
      <c r="I361" s="8" t="s">
        <v>1557</v>
      </c>
      <c r="J361" s="8" t="s">
        <v>38</v>
      </c>
      <c r="K361" s="9" t="s">
        <v>1558</v>
      </c>
      <c r="L361" s="8" t="s">
        <v>1559</v>
      </c>
      <c r="M361" s="9" t="s">
        <v>1560</v>
      </c>
      <c r="N361" s="8" t="s">
        <v>1561</v>
      </c>
      <c r="O361" s="9" t="s">
        <v>1562</v>
      </c>
      <c r="P361" s="8" t="s">
        <v>1543</v>
      </c>
      <c r="Q361" s="10">
        <v>2.020763640104E12</v>
      </c>
      <c r="R361" s="10">
        <v>2.0211763640056E13</v>
      </c>
      <c r="S361" s="8" t="s">
        <v>1563</v>
      </c>
      <c r="T361" s="9" t="s">
        <v>1564</v>
      </c>
      <c r="U361" s="9" t="s">
        <v>1565</v>
      </c>
      <c r="V361" s="8" t="s">
        <v>1599</v>
      </c>
      <c r="W361" s="9" t="s">
        <v>1600</v>
      </c>
      <c r="X361" s="8">
        <v>12121.0</v>
      </c>
      <c r="Y361" s="9" t="s">
        <v>1602</v>
      </c>
      <c r="Z361" s="11" t="s">
        <v>1603</v>
      </c>
      <c r="AA361" s="12">
        <v>2.086529362E9</v>
      </c>
      <c r="AB361" s="9" t="s">
        <v>1525</v>
      </c>
      <c r="AC361" s="9" t="s">
        <v>172</v>
      </c>
    </row>
    <row r="362" ht="14.25" customHeight="1">
      <c r="A362" s="8" t="s">
        <v>1507</v>
      </c>
      <c r="B362" s="9" t="s">
        <v>1508</v>
      </c>
      <c r="C362" s="8" t="s">
        <v>1509</v>
      </c>
      <c r="D362" s="9" t="s">
        <v>1510</v>
      </c>
      <c r="E362" s="9" t="s">
        <v>157</v>
      </c>
      <c r="F362" s="8" t="s">
        <v>1555</v>
      </c>
      <c r="G362" s="8" t="s">
        <v>1555</v>
      </c>
      <c r="H362" s="9" t="s">
        <v>1556</v>
      </c>
      <c r="I362" s="8" t="s">
        <v>1557</v>
      </c>
      <c r="J362" s="8" t="s">
        <v>38</v>
      </c>
      <c r="K362" s="9" t="s">
        <v>1558</v>
      </c>
      <c r="L362" s="8" t="s">
        <v>1559</v>
      </c>
      <c r="M362" s="9" t="s">
        <v>1560</v>
      </c>
      <c r="N362" s="8" t="s">
        <v>1561</v>
      </c>
      <c r="O362" s="9" t="s">
        <v>1562</v>
      </c>
      <c r="P362" s="8" t="s">
        <v>1543</v>
      </c>
      <c r="Q362" s="10">
        <v>2.020763640104E12</v>
      </c>
      <c r="R362" s="10">
        <v>2.0211763640056E13</v>
      </c>
      <c r="S362" s="8" t="s">
        <v>1563</v>
      </c>
      <c r="T362" s="9" t="s">
        <v>1564</v>
      </c>
      <c r="U362" s="9" t="s">
        <v>1565</v>
      </c>
      <c r="V362" s="8" t="s">
        <v>1599</v>
      </c>
      <c r="W362" s="9" t="s">
        <v>1600</v>
      </c>
      <c r="X362" s="8">
        <v>12121.0</v>
      </c>
      <c r="Y362" s="9" t="s">
        <v>1602</v>
      </c>
      <c r="Z362" s="11" t="s">
        <v>1603</v>
      </c>
      <c r="AA362" s="12">
        <v>1.8765091207E10</v>
      </c>
      <c r="AB362" s="9" t="s">
        <v>1525</v>
      </c>
      <c r="AC362" s="9" t="s">
        <v>172</v>
      </c>
    </row>
    <row r="363" ht="14.25" customHeight="1">
      <c r="A363" s="8" t="s">
        <v>1507</v>
      </c>
      <c r="B363" s="9" t="s">
        <v>1508</v>
      </c>
      <c r="C363" s="8" t="s">
        <v>1509</v>
      </c>
      <c r="D363" s="9" t="s">
        <v>1510</v>
      </c>
      <c r="E363" s="9" t="s">
        <v>157</v>
      </c>
      <c r="F363" s="8" t="s">
        <v>1555</v>
      </c>
      <c r="G363" s="8" t="s">
        <v>1555</v>
      </c>
      <c r="H363" s="9" t="s">
        <v>1556</v>
      </c>
      <c r="I363" s="8" t="s">
        <v>1557</v>
      </c>
      <c r="J363" s="8" t="s">
        <v>38</v>
      </c>
      <c r="K363" s="9" t="s">
        <v>1558</v>
      </c>
      <c r="L363" s="8" t="s">
        <v>1559</v>
      </c>
      <c r="M363" s="9" t="s">
        <v>1560</v>
      </c>
      <c r="N363" s="8" t="s">
        <v>1561</v>
      </c>
      <c r="O363" s="9" t="s">
        <v>1562</v>
      </c>
      <c r="P363" s="8" t="s">
        <v>1543</v>
      </c>
      <c r="Q363" s="10">
        <v>2.020763640104E12</v>
      </c>
      <c r="R363" s="10">
        <v>2.0211763640056E13</v>
      </c>
      <c r="S363" s="8" t="s">
        <v>1563</v>
      </c>
      <c r="T363" s="9" t="s">
        <v>1564</v>
      </c>
      <c r="U363" s="9" t="s">
        <v>1565</v>
      </c>
      <c r="V363" s="8" t="s">
        <v>1599</v>
      </c>
      <c r="W363" s="9" t="s">
        <v>1600</v>
      </c>
      <c r="X363" s="8">
        <v>12212.0</v>
      </c>
      <c r="Y363" s="9" t="s">
        <v>1594</v>
      </c>
      <c r="Z363" s="11" t="s">
        <v>1604</v>
      </c>
      <c r="AA363" s="12">
        <v>5.52214309E8</v>
      </c>
      <c r="AB363" s="9" t="s">
        <v>1525</v>
      </c>
      <c r="AC363" s="9" t="s">
        <v>172</v>
      </c>
    </row>
    <row r="364" ht="14.25" customHeight="1">
      <c r="A364" s="8" t="s">
        <v>1507</v>
      </c>
      <c r="B364" s="9" t="s">
        <v>1508</v>
      </c>
      <c r="C364" s="8" t="s">
        <v>1509</v>
      </c>
      <c r="D364" s="9" t="s">
        <v>1510</v>
      </c>
      <c r="E364" s="9" t="s">
        <v>157</v>
      </c>
      <c r="F364" s="8" t="s">
        <v>1555</v>
      </c>
      <c r="G364" s="8" t="s">
        <v>1555</v>
      </c>
      <c r="H364" s="9" t="s">
        <v>1556</v>
      </c>
      <c r="I364" s="8" t="s">
        <v>1557</v>
      </c>
      <c r="J364" s="8" t="s">
        <v>38</v>
      </c>
      <c r="K364" s="9" t="s">
        <v>1558</v>
      </c>
      <c r="L364" s="8" t="s">
        <v>1559</v>
      </c>
      <c r="M364" s="9" t="s">
        <v>1560</v>
      </c>
      <c r="N364" s="8" t="s">
        <v>1561</v>
      </c>
      <c r="O364" s="9" t="s">
        <v>1562</v>
      </c>
      <c r="P364" s="8" t="s">
        <v>1543</v>
      </c>
      <c r="Q364" s="10">
        <v>2.020763640104E12</v>
      </c>
      <c r="R364" s="10">
        <v>2.0211763640056E13</v>
      </c>
      <c r="S364" s="8" t="s">
        <v>1563</v>
      </c>
      <c r="T364" s="9" t="s">
        <v>1564</v>
      </c>
      <c r="U364" s="9" t="s">
        <v>1565</v>
      </c>
      <c r="V364" s="8" t="s">
        <v>1599</v>
      </c>
      <c r="W364" s="9" t="s">
        <v>1600</v>
      </c>
      <c r="X364" s="8">
        <v>12219.0</v>
      </c>
      <c r="Y364" s="9" t="s">
        <v>1605</v>
      </c>
      <c r="Z364" s="11" t="s">
        <v>1606</v>
      </c>
      <c r="AA364" s="12">
        <v>2.0964185012E10</v>
      </c>
      <c r="AB364" s="9" t="s">
        <v>1525</v>
      </c>
      <c r="AC364" s="9" t="s">
        <v>172</v>
      </c>
    </row>
    <row r="365" ht="14.25" customHeight="1">
      <c r="A365" s="8" t="s">
        <v>1507</v>
      </c>
      <c r="B365" s="9" t="s">
        <v>1508</v>
      </c>
      <c r="C365" s="8" t="s">
        <v>1509</v>
      </c>
      <c r="D365" s="9" t="s">
        <v>1510</v>
      </c>
      <c r="E365" s="9" t="s">
        <v>157</v>
      </c>
      <c r="F365" s="8" t="s">
        <v>1555</v>
      </c>
      <c r="G365" s="8" t="s">
        <v>1555</v>
      </c>
      <c r="H365" s="9" t="s">
        <v>1556</v>
      </c>
      <c r="I365" s="8" t="s">
        <v>1557</v>
      </c>
      <c r="J365" s="8" t="s">
        <v>38</v>
      </c>
      <c r="K365" s="9" t="s">
        <v>1558</v>
      </c>
      <c r="L365" s="8" t="s">
        <v>1559</v>
      </c>
      <c r="M365" s="9" t="s">
        <v>1560</v>
      </c>
      <c r="N365" s="8" t="s">
        <v>1561</v>
      </c>
      <c r="O365" s="9" t="s">
        <v>1562</v>
      </c>
      <c r="P365" s="8" t="s">
        <v>1543</v>
      </c>
      <c r="Q365" s="10">
        <v>2.020763640104E12</v>
      </c>
      <c r="R365" s="10">
        <v>2.0211763640056E13</v>
      </c>
      <c r="S365" s="8" t="s">
        <v>1563</v>
      </c>
      <c r="T365" s="9" t="s">
        <v>1564</v>
      </c>
      <c r="U365" s="9" t="s">
        <v>1565</v>
      </c>
      <c r="V365" s="8" t="s">
        <v>1599</v>
      </c>
      <c r="W365" s="9" t="s">
        <v>1600</v>
      </c>
      <c r="X365" s="8">
        <v>12220.0</v>
      </c>
      <c r="Y365" s="9" t="s">
        <v>1607</v>
      </c>
      <c r="Z365" s="11" t="s">
        <v>1608</v>
      </c>
      <c r="AA365" s="12">
        <v>3.988779312E9</v>
      </c>
      <c r="AB365" s="9" t="s">
        <v>1525</v>
      </c>
      <c r="AC365" s="9" t="s">
        <v>172</v>
      </c>
    </row>
    <row r="366" ht="14.25" customHeight="1">
      <c r="A366" s="8" t="s">
        <v>1507</v>
      </c>
      <c r="B366" s="9" t="s">
        <v>1508</v>
      </c>
      <c r="C366" s="8" t="s">
        <v>1509</v>
      </c>
      <c r="D366" s="9" t="s">
        <v>1510</v>
      </c>
      <c r="E366" s="9" t="s">
        <v>157</v>
      </c>
      <c r="F366" s="8" t="s">
        <v>1555</v>
      </c>
      <c r="G366" s="8" t="s">
        <v>1555</v>
      </c>
      <c r="H366" s="9" t="s">
        <v>1556</v>
      </c>
      <c r="I366" s="8" t="s">
        <v>1557</v>
      </c>
      <c r="J366" s="8" t="s">
        <v>38</v>
      </c>
      <c r="K366" s="9" t="s">
        <v>1558</v>
      </c>
      <c r="L366" s="8" t="s">
        <v>1559</v>
      </c>
      <c r="M366" s="9" t="s">
        <v>1560</v>
      </c>
      <c r="N366" s="8" t="s">
        <v>1561</v>
      </c>
      <c r="O366" s="9" t="s">
        <v>1562</v>
      </c>
      <c r="P366" s="8" t="s">
        <v>1543</v>
      </c>
      <c r="Q366" s="10">
        <v>2.020763640104E12</v>
      </c>
      <c r="R366" s="10">
        <v>2.0211763640056E13</v>
      </c>
      <c r="S366" s="8" t="s">
        <v>1563</v>
      </c>
      <c r="T366" s="9" t="s">
        <v>1564</v>
      </c>
      <c r="U366" s="9" t="s">
        <v>1565</v>
      </c>
      <c r="V366" s="8" t="s">
        <v>1599</v>
      </c>
      <c r="W366" s="9" t="s">
        <v>1600</v>
      </c>
      <c r="X366" s="8">
        <v>22126.0</v>
      </c>
      <c r="Y366" s="9" t="s">
        <v>1609</v>
      </c>
      <c r="Z366" s="11" t="s">
        <v>1610</v>
      </c>
      <c r="AA366" s="12">
        <v>9.066371753E7</v>
      </c>
      <c r="AB366" s="9" t="s">
        <v>1525</v>
      </c>
      <c r="AC366" s="9" t="s">
        <v>172</v>
      </c>
    </row>
    <row r="367" ht="14.25" customHeight="1">
      <c r="A367" s="8" t="s">
        <v>1507</v>
      </c>
      <c r="B367" s="9" t="s">
        <v>1508</v>
      </c>
      <c r="C367" s="8" t="s">
        <v>1509</v>
      </c>
      <c r="D367" s="9" t="s">
        <v>1510</v>
      </c>
      <c r="E367" s="9" t="s">
        <v>157</v>
      </c>
      <c r="F367" s="8" t="s">
        <v>1555</v>
      </c>
      <c r="G367" s="8" t="s">
        <v>1555</v>
      </c>
      <c r="H367" s="9" t="s">
        <v>1556</v>
      </c>
      <c r="I367" s="8" t="s">
        <v>1557</v>
      </c>
      <c r="J367" s="8" t="s">
        <v>38</v>
      </c>
      <c r="K367" s="9" t="s">
        <v>1558</v>
      </c>
      <c r="L367" s="8" t="s">
        <v>1559</v>
      </c>
      <c r="M367" s="9" t="s">
        <v>1560</v>
      </c>
      <c r="N367" s="8" t="s">
        <v>1561</v>
      </c>
      <c r="O367" s="9" t="s">
        <v>1562</v>
      </c>
      <c r="P367" s="8" t="s">
        <v>1543</v>
      </c>
      <c r="Q367" s="10">
        <v>2.020763640104E12</v>
      </c>
      <c r="R367" s="10">
        <v>2.0211763640056E13</v>
      </c>
      <c r="S367" s="8" t="s">
        <v>1563</v>
      </c>
      <c r="T367" s="9" t="s">
        <v>1564</v>
      </c>
      <c r="U367" s="9" t="s">
        <v>1565</v>
      </c>
      <c r="V367" s="8" t="s">
        <v>1611</v>
      </c>
      <c r="W367" s="9" t="s">
        <v>1612</v>
      </c>
      <c r="X367" s="8">
        <v>11101.0</v>
      </c>
      <c r="Y367" s="9" t="s">
        <v>49</v>
      </c>
      <c r="Z367" s="11" t="s">
        <v>1613</v>
      </c>
      <c r="AA367" s="12">
        <v>2.835E7</v>
      </c>
      <c r="AB367" s="9" t="s">
        <v>1525</v>
      </c>
      <c r="AC367" s="9" t="s">
        <v>172</v>
      </c>
    </row>
    <row r="368" ht="14.25" customHeight="1">
      <c r="A368" s="8" t="s">
        <v>1507</v>
      </c>
      <c r="B368" s="9" t="s">
        <v>1508</v>
      </c>
      <c r="C368" s="8" t="s">
        <v>1509</v>
      </c>
      <c r="D368" s="9" t="s">
        <v>1510</v>
      </c>
      <c r="E368" s="9" t="s">
        <v>157</v>
      </c>
      <c r="F368" s="8" t="s">
        <v>1555</v>
      </c>
      <c r="G368" s="8" t="s">
        <v>1555</v>
      </c>
      <c r="H368" s="9" t="s">
        <v>1556</v>
      </c>
      <c r="I368" s="8" t="s">
        <v>1557</v>
      </c>
      <c r="J368" s="8" t="s">
        <v>38</v>
      </c>
      <c r="K368" s="9" t="s">
        <v>1558</v>
      </c>
      <c r="L368" s="8" t="s">
        <v>1559</v>
      </c>
      <c r="M368" s="9" t="s">
        <v>1560</v>
      </c>
      <c r="N368" s="8" t="s">
        <v>1561</v>
      </c>
      <c r="O368" s="9" t="s">
        <v>1562</v>
      </c>
      <c r="P368" s="8" t="s">
        <v>1543</v>
      </c>
      <c r="Q368" s="10">
        <v>2.020763640104E12</v>
      </c>
      <c r="R368" s="10">
        <v>2.0211763640056E13</v>
      </c>
      <c r="S368" s="8" t="s">
        <v>1563</v>
      </c>
      <c r="T368" s="9" t="s">
        <v>1564</v>
      </c>
      <c r="U368" s="9" t="s">
        <v>1565</v>
      </c>
      <c r="V368" s="8" t="s">
        <v>797</v>
      </c>
      <c r="W368" s="9" t="s">
        <v>1614</v>
      </c>
      <c r="X368" s="8">
        <v>11101.0</v>
      </c>
      <c r="Y368" s="9" t="s">
        <v>49</v>
      </c>
      <c r="Z368" s="11" t="s">
        <v>1615</v>
      </c>
      <c r="AA368" s="12">
        <v>2.685E7</v>
      </c>
      <c r="AB368" s="9" t="s">
        <v>1525</v>
      </c>
      <c r="AC368" s="9" t="s">
        <v>172</v>
      </c>
    </row>
    <row r="369" ht="14.25" customHeight="1">
      <c r="A369" s="8" t="s">
        <v>1507</v>
      </c>
      <c r="B369" s="9" t="s">
        <v>1508</v>
      </c>
      <c r="C369" s="8" t="s">
        <v>1509</v>
      </c>
      <c r="D369" s="9" t="s">
        <v>1510</v>
      </c>
      <c r="E369" s="9" t="s">
        <v>157</v>
      </c>
      <c r="F369" s="8" t="s">
        <v>1555</v>
      </c>
      <c r="G369" s="8" t="s">
        <v>1555</v>
      </c>
      <c r="H369" s="9" t="s">
        <v>1556</v>
      </c>
      <c r="I369" s="8" t="s">
        <v>1557</v>
      </c>
      <c r="J369" s="8" t="s">
        <v>38</v>
      </c>
      <c r="K369" s="9" t="s">
        <v>1558</v>
      </c>
      <c r="L369" s="8" t="s">
        <v>1559</v>
      </c>
      <c r="M369" s="9" t="s">
        <v>1560</v>
      </c>
      <c r="N369" s="8" t="s">
        <v>1561</v>
      </c>
      <c r="O369" s="9" t="s">
        <v>1562</v>
      </c>
      <c r="P369" s="8" t="s">
        <v>1543</v>
      </c>
      <c r="Q369" s="10">
        <v>2.020763640104E12</v>
      </c>
      <c r="R369" s="10">
        <v>2.0211763640056E13</v>
      </c>
      <c r="S369" s="8" t="s">
        <v>1563</v>
      </c>
      <c r="T369" s="9" t="s">
        <v>1564</v>
      </c>
      <c r="U369" s="9" t="s">
        <v>1565</v>
      </c>
      <c r="V369" s="8" t="s">
        <v>797</v>
      </c>
      <c r="W369" s="9" t="s">
        <v>1614</v>
      </c>
      <c r="X369" s="8">
        <v>12202.0</v>
      </c>
      <c r="Y369" s="9" t="s">
        <v>1616</v>
      </c>
      <c r="Z369" s="11" t="s">
        <v>1617</v>
      </c>
      <c r="AA369" s="12">
        <v>1.035E7</v>
      </c>
      <c r="AB369" s="9" t="s">
        <v>1525</v>
      </c>
      <c r="AC369" s="9" t="s">
        <v>172</v>
      </c>
    </row>
    <row r="370" ht="14.25" customHeight="1">
      <c r="A370" s="8" t="s">
        <v>1507</v>
      </c>
      <c r="B370" s="9" t="s">
        <v>1508</v>
      </c>
      <c r="C370" s="8" t="s">
        <v>1509</v>
      </c>
      <c r="D370" s="9" t="s">
        <v>1510</v>
      </c>
      <c r="E370" s="9" t="s">
        <v>157</v>
      </c>
      <c r="F370" s="8" t="s">
        <v>1555</v>
      </c>
      <c r="G370" s="8" t="s">
        <v>1555</v>
      </c>
      <c r="H370" s="9" t="s">
        <v>1556</v>
      </c>
      <c r="I370" s="8" t="s">
        <v>1557</v>
      </c>
      <c r="J370" s="8" t="s">
        <v>38</v>
      </c>
      <c r="K370" s="9" t="s">
        <v>1558</v>
      </c>
      <c r="L370" s="8" t="s">
        <v>1559</v>
      </c>
      <c r="M370" s="9" t="s">
        <v>1560</v>
      </c>
      <c r="N370" s="8" t="s">
        <v>1561</v>
      </c>
      <c r="O370" s="9" t="s">
        <v>1562</v>
      </c>
      <c r="P370" s="8" t="s">
        <v>1543</v>
      </c>
      <c r="Q370" s="10">
        <v>2.020763640104E12</v>
      </c>
      <c r="R370" s="10">
        <v>2.0211763640056E13</v>
      </c>
      <c r="S370" s="8" t="s">
        <v>1563</v>
      </c>
      <c r="T370" s="9" t="s">
        <v>1564</v>
      </c>
      <c r="U370" s="9" t="s">
        <v>1565</v>
      </c>
      <c r="V370" s="8" t="s">
        <v>1618</v>
      </c>
      <c r="W370" s="9" t="s">
        <v>1619</v>
      </c>
      <c r="X370" s="8">
        <v>11101.0</v>
      </c>
      <c r="Y370" s="9" t="s">
        <v>49</v>
      </c>
      <c r="Z370" s="11" t="s">
        <v>1620</v>
      </c>
      <c r="AA370" s="12">
        <v>1.0</v>
      </c>
      <c r="AB370" s="9" t="s">
        <v>1525</v>
      </c>
      <c r="AC370" s="9" t="s">
        <v>172</v>
      </c>
    </row>
    <row r="371" ht="14.25" customHeight="1">
      <c r="A371" s="8" t="s">
        <v>1507</v>
      </c>
      <c r="B371" s="9" t="s">
        <v>1508</v>
      </c>
      <c r="C371" s="8" t="s">
        <v>1509</v>
      </c>
      <c r="D371" s="9" t="s">
        <v>1510</v>
      </c>
      <c r="E371" s="9" t="s">
        <v>157</v>
      </c>
      <c r="F371" s="8" t="s">
        <v>1621</v>
      </c>
      <c r="G371" s="8" t="s">
        <v>1621</v>
      </c>
      <c r="H371" s="9" t="s">
        <v>1622</v>
      </c>
      <c r="I371" s="8" t="s">
        <v>1623</v>
      </c>
      <c r="J371" s="8" t="s">
        <v>38</v>
      </c>
      <c r="K371" s="9" t="s">
        <v>1624</v>
      </c>
      <c r="L371" s="8" t="s">
        <v>1625</v>
      </c>
      <c r="M371" s="9" t="s">
        <v>1626</v>
      </c>
      <c r="N371" s="8" t="s">
        <v>1627</v>
      </c>
      <c r="O371" s="9" t="s">
        <v>1628</v>
      </c>
      <c r="P371" s="8" t="s">
        <v>1543</v>
      </c>
      <c r="Q371" s="10">
        <v>2.020763640063E12</v>
      </c>
      <c r="R371" s="10">
        <v>2.0211763640057E13</v>
      </c>
      <c r="S371" s="8" t="s">
        <v>1629</v>
      </c>
      <c r="T371" s="9" t="s">
        <v>1630</v>
      </c>
      <c r="U371" s="9" t="s">
        <v>1631</v>
      </c>
      <c r="V371" s="8" t="s">
        <v>47</v>
      </c>
      <c r="W371" s="9" t="s">
        <v>1632</v>
      </c>
      <c r="X371" s="8">
        <v>12122.0</v>
      </c>
      <c r="Y371" s="9" t="s">
        <v>1523</v>
      </c>
      <c r="Z371" s="11" t="s">
        <v>1633</v>
      </c>
      <c r="AA371" s="12">
        <v>3.5E7</v>
      </c>
      <c r="AB371" s="9" t="s">
        <v>1525</v>
      </c>
      <c r="AC371" s="9" t="s">
        <v>172</v>
      </c>
    </row>
    <row r="372" ht="14.25" customHeight="1">
      <c r="A372" s="8" t="s">
        <v>1507</v>
      </c>
      <c r="B372" s="9" t="s">
        <v>1508</v>
      </c>
      <c r="C372" s="8" t="s">
        <v>1509</v>
      </c>
      <c r="D372" s="9" t="s">
        <v>1510</v>
      </c>
      <c r="E372" s="9" t="s">
        <v>157</v>
      </c>
      <c r="F372" s="8" t="s">
        <v>1621</v>
      </c>
      <c r="G372" s="8" t="s">
        <v>1621</v>
      </c>
      <c r="H372" s="9" t="s">
        <v>1622</v>
      </c>
      <c r="I372" s="8" t="s">
        <v>1623</v>
      </c>
      <c r="J372" s="8" t="s">
        <v>38</v>
      </c>
      <c r="K372" s="9" t="s">
        <v>1624</v>
      </c>
      <c r="L372" s="8" t="s">
        <v>1634</v>
      </c>
      <c r="M372" s="9" t="s">
        <v>1635</v>
      </c>
      <c r="N372" s="8" t="s">
        <v>1636</v>
      </c>
      <c r="O372" s="9" t="s">
        <v>1637</v>
      </c>
      <c r="P372" s="8" t="s">
        <v>38</v>
      </c>
      <c r="Q372" s="10">
        <v>2.020763640063E12</v>
      </c>
      <c r="R372" s="10">
        <v>2.0211763640057E13</v>
      </c>
      <c r="S372" s="8" t="s">
        <v>1629</v>
      </c>
      <c r="T372" s="9" t="s">
        <v>1630</v>
      </c>
      <c r="U372" s="9" t="s">
        <v>1631</v>
      </c>
      <c r="V372" s="8" t="s">
        <v>62</v>
      </c>
      <c r="W372" s="9" t="s">
        <v>1638</v>
      </c>
      <c r="X372" s="8">
        <v>11101.0</v>
      </c>
      <c r="Y372" s="9" t="s">
        <v>49</v>
      </c>
      <c r="Z372" s="11" t="s">
        <v>1639</v>
      </c>
      <c r="AA372" s="12">
        <v>8800000.0</v>
      </c>
      <c r="AB372" s="9" t="s">
        <v>1525</v>
      </c>
      <c r="AC372" s="9" t="s">
        <v>172</v>
      </c>
    </row>
    <row r="373" ht="14.25" customHeight="1">
      <c r="A373" s="8" t="s">
        <v>1507</v>
      </c>
      <c r="B373" s="9" t="s">
        <v>1508</v>
      </c>
      <c r="C373" s="8" t="s">
        <v>1509</v>
      </c>
      <c r="D373" s="9" t="s">
        <v>1510</v>
      </c>
      <c r="E373" s="9" t="s">
        <v>157</v>
      </c>
      <c r="F373" s="8" t="s">
        <v>1621</v>
      </c>
      <c r="G373" s="8" t="s">
        <v>1621</v>
      </c>
      <c r="H373" s="9" t="s">
        <v>1622</v>
      </c>
      <c r="I373" s="8" t="s">
        <v>1623</v>
      </c>
      <c r="J373" s="8" t="s">
        <v>38</v>
      </c>
      <c r="K373" s="9" t="s">
        <v>1624</v>
      </c>
      <c r="L373" s="8" t="s">
        <v>1634</v>
      </c>
      <c r="M373" s="9" t="s">
        <v>1635</v>
      </c>
      <c r="N373" s="8" t="s">
        <v>1636</v>
      </c>
      <c r="O373" s="9" t="s">
        <v>1637</v>
      </c>
      <c r="P373" s="8" t="s">
        <v>38</v>
      </c>
      <c r="Q373" s="10">
        <v>2.020763640063E12</v>
      </c>
      <c r="R373" s="10">
        <v>2.0211763640057E13</v>
      </c>
      <c r="S373" s="8" t="s">
        <v>1629</v>
      </c>
      <c r="T373" s="9" t="s">
        <v>1630</v>
      </c>
      <c r="U373" s="9" t="s">
        <v>1631</v>
      </c>
      <c r="V373" s="8" t="s">
        <v>62</v>
      </c>
      <c r="W373" s="9" t="s">
        <v>1638</v>
      </c>
      <c r="X373" s="8">
        <v>12122.0</v>
      </c>
      <c r="Y373" s="9" t="s">
        <v>1523</v>
      </c>
      <c r="Z373" s="11" t="s">
        <v>1640</v>
      </c>
      <c r="AA373" s="12">
        <v>6.62E7</v>
      </c>
      <c r="AB373" s="9" t="s">
        <v>1525</v>
      </c>
      <c r="AC373" s="9" t="s">
        <v>172</v>
      </c>
    </row>
    <row r="374" ht="14.25" customHeight="1">
      <c r="A374" s="8" t="s">
        <v>1507</v>
      </c>
      <c r="B374" s="9" t="s">
        <v>1508</v>
      </c>
      <c r="C374" s="8" t="s">
        <v>1509</v>
      </c>
      <c r="D374" s="9" t="s">
        <v>1510</v>
      </c>
      <c r="E374" s="9" t="s">
        <v>157</v>
      </c>
      <c r="F374" s="8" t="s">
        <v>1621</v>
      </c>
      <c r="G374" s="8" t="s">
        <v>1621</v>
      </c>
      <c r="H374" s="9" t="s">
        <v>1622</v>
      </c>
      <c r="I374" s="8" t="s">
        <v>1623</v>
      </c>
      <c r="J374" s="8" t="s">
        <v>38</v>
      </c>
      <c r="K374" s="9" t="s">
        <v>1624</v>
      </c>
      <c r="L374" s="8" t="s">
        <v>1634</v>
      </c>
      <c r="M374" s="9" t="s">
        <v>1635</v>
      </c>
      <c r="N374" s="8" t="s">
        <v>1636</v>
      </c>
      <c r="O374" s="9" t="s">
        <v>1637</v>
      </c>
      <c r="P374" s="8" t="s">
        <v>38</v>
      </c>
      <c r="Q374" s="10">
        <v>2.020763640063E12</v>
      </c>
      <c r="R374" s="10">
        <v>2.0211763640057E13</v>
      </c>
      <c r="S374" s="8" t="s">
        <v>1629</v>
      </c>
      <c r="T374" s="9" t="s">
        <v>1630</v>
      </c>
      <c r="U374" s="9" t="s">
        <v>1631</v>
      </c>
      <c r="V374" s="8" t="s">
        <v>62</v>
      </c>
      <c r="W374" s="9" t="s">
        <v>1638</v>
      </c>
      <c r="X374" s="8">
        <v>22122.0</v>
      </c>
      <c r="Y374" s="9" t="s">
        <v>1582</v>
      </c>
      <c r="Z374" s="11" t="s">
        <v>1641</v>
      </c>
      <c r="AA374" s="12">
        <v>2000000.0</v>
      </c>
      <c r="AB374" s="9" t="s">
        <v>1525</v>
      </c>
      <c r="AC374" s="9" t="s">
        <v>172</v>
      </c>
    </row>
    <row r="375" ht="14.25" customHeight="1">
      <c r="A375" s="8" t="s">
        <v>1507</v>
      </c>
      <c r="B375" s="9" t="s">
        <v>1508</v>
      </c>
      <c r="C375" s="8" t="s">
        <v>1509</v>
      </c>
      <c r="D375" s="9" t="s">
        <v>1510</v>
      </c>
      <c r="E375" s="9" t="s">
        <v>157</v>
      </c>
      <c r="F375" s="8" t="s">
        <v>1621</v>
      </c>
      <c r="G375" s="8" t="s">
        <v>1621</v>
      </c>
      <c r="H375" s="9" t="s">
        <v>1622</v>
      </c>
      <c r="I375" s="8" t="s">
        <v>1642</v>
      </c>
      <c r="J375" s="8" t="s">
        <v>94</v>
      </c>
      <c r="K375" s="9" t="s">
        <v>1643</v>
      </c>
      <c r="L375" s="8" t="s">
        <v>1644</v>
      </c>
      <c r="M375" s="9" t="s">
        <v>1645</v>
      </c>
      <c r="N375" s="8" t="s">
        <v>1646</v>
      </c>
      <c r="O375" s="9" t="s">
        <v>1647</v>
      </c>
      <c r="P375" s="8" t="s">
        <v>1648</v>
      </c>
      <c r="Q375" s="10">
        <v>2.020763640063E12</v>
      </c>
      <c r="R375" s="10">
        <v>2.0211763640057E13</v>
      </c>
      <c r="S375" s="8" t="s">
        <v>1629</v>
      </c>
      <c r="T375" s="9" t="s">
        <v>1630</v>
      </c>
      <c r="U375" s="9" t="s">
        <v>1631</v>
      </c>
      <c r="V375" s="8" t="s">
        <v>65</v>
      </c>
      <c r="W375" s="9" t="s">
        <v>1649</v>
      </c>
      <c r="X375" s="8">
        <v>12122.0</v>
      </c>
      <c r="Y375" s="9" t="s">
        <v>1523</v>
      </c>
      <c r="Z375" s="11" t="s">
        <v>1650</v>
      </c>
      <c r="AA375" s="12">
        <v>2.0E7</v>
      </c>
      <c r="AB375" s="9" t="s">
        <v>1525</v>
      </c>
      <c r="AC375" s="9" t="s">
        <v>172</v>
      </c>
    </row>
    <row r="376" ht="14.25" customHeight="1">
      <c r="A376" s="8" t="s">
        <v>1507</v>
      </c>
      <c r="B376" s="9" t="s">
        <v>1508</v>
      </c>
      <c r="C376" s="8" t="s">
        <v>1509</v>
      </c>
      <c r="D376" s="9" t="s">
        <v>1510</v>
      </c>
      <c r="E376" s="9" t="s">
        <v>157</v>
      </c>
      <c r="F376" s="8" t="s">
        <v>1651</v>
      </c>
      <c r="G376" s="8" t="s">
        <v>1651</v>
      </c>
      <c r="H376" s="9" t="s">
        <v>1652</v>
      </c>
      <c r="I376" s="8" t="s">
        <v>1653</v>
      </c>
      <c r="J376" s="8" t="s">
        <v>38</v>
      </c>
      <c r="K376" s="9" t="s">
        <v>1654</v>
      </c>
      <c r="L376" s="8" t="s">
        <v>1655</v>
      </c>
      <c r="M376" s="9" t="s">
        <v>1645</v>
      </c>
      <c r="N376" s="8" t="s">
        <v>1656</v>
      </c>
      <c r="O376" s="9" t="s">
        <v>1657</v>
      </c>
      <c r="P376" s="8" t="s">
        <v>1543</v>
      </c>
      <c r="Q376" s="10">
        <v>2.021763640013E12</v>
      </c>
      <c r="R376" s="10">
        <v>2.0211763640058E13</v>
      </c>
      <c r="S376" s="8" t="s">
        <v>1658</v>
      </c>
      <c r="T376" s="9" t="s">
        <v>1659</v>
      </c>
      <c r="U376" s="9" t="s">
        <v>1660</v>
      </c>
      <c r="V376" s="8" t="s">
        <v>47</v>
      </c>
      <c r="W376" s="9" t="s">
        <v>1661</v>
      </c>
      <c r="X376" s="8">
        <v>11101.0</v>
      </c>
      <c r="Y376" s="9" t="s">
        <v>49</v>
      </c>
      <c r="Z376" s="11" t="s">
        <v>1662</v>
      </c>
      <c r="AA376" s="12">
        <v>1.74E7</v>
      </c>
      <c r="AB376" s="9" t="s">
        <v>1525</v>
      </c>
      <c r="AC376" s="9" t="s">
        <v>172</v>
      </c>
    </row>
    <row r="377" ht="14.25" customHeight="1">
      <c r="A377" s="8" t="s">
        <v>1507</v>
      </c>
      <c r="B377" s="9" t="s">
        <v>1508</v>
      </c>
      <c r="C377" s="8" t="s">
        <v>1509</v>
      </c>
      <c r="D377" s="9" t="s">
        <v>1510</v>
      </c>
      <c r="E377" s="9" t="s">
        <v>157</v>
      </c>
      <c r="F377" s="8" t="s">
        <v>1651</v>
      </c>
      <c r="G377" s="8" t="s">
        <v>1651</v>
      </c>
      <c r="H377" s="9" t="s">
        <v>1652</v>
      </c>
      <c r="I377" s="8" t="s">
        <v>1653</v>
      </c>
      <c r="J377" s="8" t="s">
        <v>38</v>
      </c>
      <c r="K377" s="9" t="s">
        <v>1654</v>
      </c>
      <c r="L377" s="8" t="s">
        <v>1655</v>
      </c>
      <c r="M377" s="9" t="s">
        <v>1645</v>
      </c>
      <c r="N377" s="8" t="s">
        <v>1656</v>
      </c>
      <c r="O377" s="9" t="s">
        <v>1657</v>
      </c>
      <c r="P377" s="8" t="s">
        <v>1543</v>
      </c>
      <c r="Q377" s="10">
        <v>2.021763640013E12</v>
      </c>
      <c r="R377" s="10">
        <v>2.0211763640058E13</v>
      </c>
      <c r="S377" s="8" t="s">
        <v>1658</v>
      </c>
      <c r="T377" s="9" t="s">
        <v>1659</v>
      </c>
      <c r="U377" s="9" t="s">
        <v>1660</v>
      </c>
      <c r="V377" s="8" t="s">
        <v>47</v>
      </c>
      <c r="W377" s="9" t="s">
        <v>1661</v>
      </c>
      <c r="X377" s="8">
        <v>22212.0</v>
      </c>
      <c r="Y377" s="9" t="s">
        <v>1531</v>
      </c>
      <c r="Z377" s="11" t="s">
        <v>1663</v>
      </c>
      <c r="AA377" s="12">
        <v>1.16E7</v>
      </c>
      <c r="AB377" s="9" t="s">
        <v>1525</v>
      </c>
      <c r="AC377" s="9" t="s">
        <v>172</v>
      </c>
    </row>
    <row r="378" ht="14.25" customHeight="1">
      <c r="A378" s="8" t="s">
        <v>1507</v>
      </c>
      <c r="B378" s="9" t="s">
        <v>1508</v>
      </c>
      <c r="C378" s="8" t="s">
        <v>1509</v>
      </c>
      <c r="D378" s="9" t="s">
        <v>1510</v>
      </c>
      <c r="E378" s="9" t="s">
        <v>157</v>
      </c>
      <c r="F378" s="8" t="s">
        <v>1651</v>
      </c>
      <c r="G378" s="8" t="s">
        <v>1651</v>
      </c>
      <c r="H378" s="9" t="s">
        <v>1652</v>
      </c>
      <c r="I378" s="8" t="s">
        <v>1653</v>
      </c>
      <c r="J378" s="8" t="s">
        <v>38</v>
      </c>
      <c r="K378" s="9" t="s">
        <v>1654</v>
      </c>
      <c r="L378" s="8" t="s">
        <v>1664</v>
      </c>
      <c r="M378" s="9" t="s">
        <v>1657</v>
      </c>
      <c r="N378" s="8" t="s">
        <v>1656</v>
      </c>
      <c r="O378" s="9" t="s">
        <v>1657</v>
      </c>
      <c r="P378" s="8" t="s">
        <v>1543</v>
      </c>
      <c r="Q378" s="10">
        <v>2.021763640013E12</v>
      </c>
      <c r="R378" s="10">
        <v>2.0211763640058E13</v>
      </c>
      <c r="S378" s="8" t="s">
        <v>1658</v>
      </c>
      <c r="T378" s="9" t="s">
        <v>1659</v>
      </c>
      <c r="U378" s="9" t="s">
        <v>1660</v>
      </c>
      <c r="V378" s="8" t="s">
        <v>62</v>
      </c>
      <c r="W378" s="9" t="s">
        <v>1665</v>
      </c>
      <c r="X378" s="8">
        <v>12122.0</v>
      </c>
      <c r="Y378" s="9" t="s">
        <v>1523</v>
      </c>
      <c r="Z378" s="11" t="s">
        <v>1666</v>
      </c>
      <c r="AA378" s="12">
        <v>3.0E7</v>
      </c>
      <c r="AB378" s="9" t="s">
        <v>1525</v>
      </c>
      <c r="AC378" s="9" t="s">
        <v>172</v>
      </c>
    </row>
    <row r="379" ht="14.25" customHeight="1">
      <c r="A379" s="8" t="s">
        <v>1507</v>
      </c>
      <c r="B379" s="9" t="s">
        <v>1508</v>
      </c>
      <c r="C379" s="8" t="s">
        <v>1509</v>
      </c>
      <c r="D379" s="9" t="s">
        <v>1510</v>
      </c>
      <c r="E379" s="9" t="s">
        <v>157</v>
      </c>
      <c r="F379" s="8" t="s">
        <v>1651</v>
      </c>
      <c r="G379" s="8" t="s">
        <v>1651</v>
      </c>
      <c r="H379" s="9" t="s">
        <v>1652</v>
      </c>
      <c r="I379" s="8" t="s">
        <v>1653</v>
      </c>
      <c r="J379" s="8" t="s">
        <v>38</v>
      </c>
      <c r="K379" s="9" t="s">
        <v>1654</v>
      </c>
      <c r="L379" s="8" t="s">
        <v>1664</v>
      </c>
      <c r="M379" s="9" t="s">
        <v>1657</v>
      </c>
      <c r="N379" s="8" t="s">
        <v>1656</v>
      </c>
      <c r="O379" s="9" t="s">
        <v>1657</v>
      </c>
      <c r="P379" s="8" t="s">
        <v>1543</v>
      </c>
      <c r="Q379" s="10">
        <v>2.021763640013E12</v>
      </c>
      <c r="R379" s="10">
        <v>2.0211763640058E13</v>
      </c>
      <c r="S379" s="8" t="s">
        <v>1658</v>
      </c>
      <c r="T379" s="9" t="s">
        <v>1659</v>
      </c>
      <c r="U379" s="9" t="s">
        <v>1660</v>
      </c>
      <c r="V379" s="8" t="s">
        <v>62</v>
      </c>
      <c r="W379" s="9" t="s">
        <v>1665</v>
      </c>
      <c r="X379" s="8">
        <v>22122.0</v>
      </c>
      <c r="Y379" s="9" t="s">
        <v>1582</v>
      </c>
      <c r="Z379" s="11" t="s">
        <v>1667</v>
      </c>
      <c r="AA379" s="12">
        <v>1.5E7</v>
      </c>
      <c r="AB379" s="9" t="s">
        <v>1525</v>
      </c>
      <c r="AC379" s="9" t="s">
        <v>172</v>
      </c>
    </row>
    <row r="380" ht="14.25" customHeight="1">
      <c r="A380" s="8" t="s">
        <v>1507</v>
      </c>
      <c r="B380" s="9" t="s">
        <v>1508</v>
      </c>
      <c r="C380" s="8" t="s">
        <v>1509</v>
      </c>
      <c r="D380" s="9" t="s">
        <v>1510</v>
      </c>
      <c r="E380" s="9" t="s">
        <v>157</v>
      </c>
      <c r="F380" s="8" t="s">
        <v>1651</v>
      </c>
      <c r="G380" s="8" t="s">
        <v>1651</v>
      </c>
      <c r="H380" s="9" t="s">
        <v>1652</v>
      </c>
      <c r="I380" s="8" t="s">
        <v>1668</v>
      </c>
      <c r="J380" s="8" t="s">
        <v>94</v>
      </c>
      <c r="K380" s="9" t="s">
        <v>1669</v>
      </c>
      <c r="L380" s="8" t="s">
        <v>1670</v>
      </c>
      <c r="M380" s="9" t="s">
        <v>1540</v>
      </c>
      <c r="N380" s="8" t="s">
        <v>1671</v>
      </c>
      <c r="O380" s="9" t="s">
        <v>1672</v>
      </c>
      <c r="P380" s="8" t="s">
        <v>1543</v>
      </c>
      <c r="Q380" s="10">
        <v>2.021763640007E12</v>
      </c>
      <c r="R380" s="10">
        <v>2.0211763640059E13</v>
      </c>
      <c r="S380" s="8" t="s">
        <v>1673</v>
      </c>
      <c r="T380" s="9" t="s">
        <v>1674</v>
      </c>
      <c r="U380" s="9" t="s">
        <v>1675</v>
      </c>
      <c r="V380" s="8" t="s">
        <v>47</v>
      </c>
      <c r="W380" s="9" t="s">
        <v>1676</v>
      </c>
      <c r="X380" s="8">
        <v>12122.0</v>
      </c>
      <c r="Y380" s="9" t="s">
        <v>1523</v>
      </c>
      <c r="Z380" s="11" t="s">
        <v>1677</v>
      </c>
      <c r="AA380" s="12">
        <v>1.635E7</v>
      </c>
      <c r="AB380" s="9" t="s">
        <v>1525</v>
      </c>
      <c r="AC380" s="9" t="s">
        <v>172</v>
      </c>
    </row>
    <row r="381" ht="14.25" customHeight="1">
      <c r="A381" s="8" t="s">
        <v>1507</v>
      </c>
      <c r="B381" s="9" t="s">
        <v>1508</v>
      </c>
      <c r="C381" s="8" t="s">
        <v>1509</v>
      </c>
      <c r="D381" s="9" t="s">
        <v>1510</v>
      </c>
      <c r="E381" s="9" t="s">
        <v>157</v>
      </c>
      <c r="F381" s="8" t="s">
        <v>1651</v>
      </c>
      <c r="G381" s="8" t="s">
        <v>1651</v>
      </c>
      <c r="H381" s="9" t="s">
        <v>1652</v>
      </c>
      <c r="I381" s="8" t="s">
        <v>1668</v>
      </c>
      <c r="J381" s="8" t="s">
        <v>94</v>
      </c>
      <c r="K381" s="9" t="s">
        <v>1669</v>
      </c>
      <c r="L381" s="8" t="s">
        <v>1670</v>
      </c>
      <c r="M381" s="9" t="s">
        <v>1540</v>
      </c>
      <c r="N381" s="8" t="s">
        <v>1671</v>
      </c>
      <c r="O381" s="9" t="s">
        <v>1672</v>
      </c>
      <c r="P381" s="8" t="s">
        <v>1543</v>
      </c>
      <c r="Q381" s="10">
        <v>2.021763640007E12</v>
      </c>
      <c r="R381" s="10">
        <v>2.0211763640059E13</v>
      </c>
      <c r="S381" s="8" t="s">
        <v>1673</v>
      </c>
      <c r="T381" s="9" t="s">
        <v>1674</v>
      </c>
      <c r="U381" s="9" t="s">
        <v>1675</v>
      </c>
      <c r="V381" s="8" t="s">
        <v>62</v>
      </c>
      <c r="W381" s="9" t="s">
        <v>1678</v>
      </c>
      <c r="X381" s="8">
        <v>12122.0</v>
      </c>
      <c r="Y381" s="9" t="s">
        <v>1523</v>
      </c>
      <c r="Z381" s="11" t="s">
        <v>1679</v>
      </c>
      <c r="AA381" s="12">
        <v>4.08E7</v>
      </c>
      <c r="AB381" s="9" t="s">
        <v>1525</v>
      </c>
      <c r="AC381" s="9" t="s">
        <v>172</v>
      </c>
    </row>
    <row r="382" ht="14.25" customHeight="1">
      <c r="A382" s="8" t="s">
        <v>1507</v>
      </c>
      <c r="B382" s="9" t="s">
        <v>1508</v>
      </c>
      <c r="C382" s="8" t="s">
        <v>1509</v>
      </c>
      <c r="D382" s="9" t="s">
        <v>1510</v>
      </c>
      <c r="E382" s="9" t="s">
        <v>157</v>
      </c>
      <c r="F382" s="8" t="s">
        <v>1651</v>
      </c>
      <c r="G382" s="8" t="s">
        <v>1651</v>
      </c>
      <c r="H382" s="9" t="s">
        <v>1652</v>
      </c>
      <c r="I382" s="8" t="s">
        <v>1668</v>
      </c>
      <c r="J382" s="8" t="s">
        <v>94</v>
      </c>
      <c r="K382" s="9" t="s">
        <v>1669</v>
      </c>
      <c r="L382" s="8" t="s">
        <v>1670</v>
      </c>
      <c r="M382" s="9" t="s">
        <v>1540</v>
      </c>
      <c r="N382" s="8" t="s">
        <v>1671</v>
      </c>
      <c r="O382" s="9" t="s">
        <v>1672</v>
      </c>
      <c r="P382" s="8" t="s">
        <v>1543</v>
      </c>
      <c r="Q382" s="10">
        <v>2.021763640007E12</v>
      </c>
      <c r="R382" s="10">
        <v>2.0211763640059E13</v>
      </c>
      <c r="S382" s="8" t="s">
        <v>1673</v>
      </c>
      <c r="T382" s="9" t="s">
        <v>1674</v>
      </c>
      <c r="U382" s="9" t="s">
        <v>1675</v>
      </c>
      <c r="V382" s="8" t="s">
        <v>62</v>
      </c>
      <c r="W382" s="9" t="s">
        <v>1678</v>
      </c>
      <c r="X382" s="8">
        <v>22122.0</v>
      </c>
      <c r="Y382" s="9" t="s">
        <v>1582</v>
      </c>
      <c r="Z382" s="11" t="s">
        <v>1680</v>
      </c>
      <c r="AA382" s="12">
        <v>2.5999427E7</v>
      </c>
      <c r="AB382" s="9" t="s">
        <v>1525</v>
      </c>
      <c r="AC382" s="9" t="s">
        <v>172</v>
      </c>
    </row>
    <row r="383" ht="14.25" customHeight="1">
      <c r="A383" s="8" t="s">
        <v>1507</v>
      </c>
      <c r="B383" s="9" t="s">
        <v>1508</v>
      </c>
      <c r="C383" s="8" t="s">
        <v>1509</v>
      </c>
      <c r="D383" s="9" t="s">
        <v>1510</v>
      </c>
      <c r="E383" s="9" t="s">
        <v>157</v>
      </c>
      <c r="F383" s="8" t="s">
        <v>1651</v>
      </c>
      <c r="G383" s="8" t="s">
        <v>1651</v>
      </c>
      <c r="H383" s="9" t="s">
        <v>1652</v>
      </c>
      <c r="I383" s="8" t="s">
        <v>1668</v>
      </c>
      <c r="J383" s="8" t="s">
        <v>94</v>
      </c>
      <c r="K383" s="9" t="s">
        <v>1669</v>
      </c>
      <c r="L383" s="8" t="s">
        <v>1670</v>
      </c>
      <c r="M383" s="9" t="s">
        <v>1540</v>
      </c>
      <c r="N383" s="8" t="s">
        <v>1671</v>
      </c>
      <c r="O383" s="9" t="s">
        <v>1672</v>
      </c>
      <c r="P383" s="8" t="s">
        <v>1543</v>
      </c>
      <c r="Q383" s="10">
        <v>2.021763640007E12</v>
      </c>
      <c r="R383" s="10">
        <v>2.0211763640059E13</v>
      </c>
      <c r="S383" s="8" t="s">
        <v>1673</v>
      </c>
      <c r="T383" s="9" t="s">
        <v>1674</v>
      </c>
      <c r="U383" s="9" t="s">
        <v>1675</v>
      </c>
      <c r="V383" s="8" t="s">
        <v>65</v>
      </c>
      <c r="W383" s="9" t="s">
        <v>1681</v>
      </c>
      <c r="X383" s="8">
        <v>12122.0</v>
      </c>
      <c r="Y383" s="9" t="s">
        <v>1523</v>
      </c>
      <c r="Z383" s="11" t="s">
        <v>1682</v>
      </c>
      <c r="AA383" s="12">
        <v>2.97E7</v>
      </c>
      <c r="AB383" s="9" t="s">
        <v>1525</v>
      </c>
      <c r="AC383" s="9" t="s">
        <v>172</v>
      </c>
    </row>
    <row r="384" ht="14.25" customHeight="1">
      <c r="A384" s="8" t="s">
        <v>1507</v>
      </c>
      <c r="B384" s="9" t="s">
        <v>1508</v>
      </c>
      <c r="C384" s="8" t="s">
        <v>1509</v>
      </c>
      <c r="D384" s="9" t="s">
        <v>1510</v>
      </c>
      <c r="E384" s="9" t="s">
        <v>157</v>
      </c>
      <c r="F384" s="8" t="s">
        <v>1511</v>
      </c>
      <c r="G384" s="8" t="s">
        <v>1511</v>
      </c>
      <c r="H384" s="9" t="s">
        <v>1512</v>
      </c>
      <c r="I384" s="8" t="s">
        <v>1683</v>
      </c>
      <c r="J384" s="8" t="s">
        <v>94</v>
      </c>
      <c r="K384" s="9" t="s">
        <v>1684</v>
      </c>
      <c r="L384" s="8" t="s">
        <v>1685</v>
      </c>
      <c r="M384" s="9" t="s">
        <v>1686</v>
      </c>
      <c r="N384" s="8" t="s">
        <v>1687</v>
      </c>
      <c r="O384" s="9" t="s">
        <v>1688</v>
      </c>
      <c r="P384" s="8" t="s">
        <v>839</v>
      </c>
      <c r="Q384" s="10">
        <v>2.021763640009E12</v>
      </c>
      <c r="R384" s="10">
        <v>2.021176364006E13</v>
      </c>
      <c r="S384" s="8" t="s">
        <v>1689</v>
      </c>
      <c r="T384" s="9" t="s">
        <v>1690</v>
      </c>
      <c r="U384" s="9" t="s">
        <v>1691</v>
      </c>
      <c r="V384" s="8" t="s">
        <v>47</v>
      </c>
      <c r="W384" s="9" t="s">
        <v>1692</v>
      </c>
      <c r="X384" s="8">
        <v>12122.0</v>
      </c>
      <c r="Y384" s="9" t="s">
        <v>1523</v>
      </c>
      <c r="Z384" s="11" t="s">
        <v>1693</v>
      </c>
      <c r="AA384" s="12">
        <v>8.1823866E7</v>
      </c>
      <c r="AB384" s="9" t="s">
        <v>1525</v>
      </c>
      <c r="AC384" s="9" t="s">
        <v>172</v>
      </c>
    </row>
    <row r="385" ht="14.25" customHeight="1">
      <c r="A385" s="8" t="s">
        <v>1507</v>
      </c>
      <c r="B385" s="9" t="s">
        <v>1508</v>
      </c>
      <c r="C385" s="8" t="s">
        <v>1509</v>
      </c>
      <c r="D385" s="9" t="s">
        <v>1510</v>
      </c>
      <c r="E385" s="9" t="s">
        <v>157</v>
      </c>
      <c r="F385" s="8" t="s">
        <v>1511</v>
      </c>
      <c r="G385" s="8" t="s">
        <v>1511</v>
      </c>
      <c r="H385" s="9" t="s">
        <v>1512</v>
      </c>
      <c r="I385" s="8" t="s">
        <v>1683</v>
      </c>
      <c r="J385" s="8" t="s">
        <v>94</v>
      </c>
      <c r="K385" s="9" t="s">
        <v>1684</v>
      </c>
      <c r="L385" s="8" t="s">
        <v>1685</v>
      </c>
      <c r="M385" s="9" t="s">
        <v>1686</v>
      </c>
      <c r="N385" s="8" t="s">
        <v>1687</v>
      </c>
      <c r="O385" s="9" t="s">
        <v>1688</v>
      </c>
      <c r="P385" s="8" t="s">
        <v>839</v>
      </c>
      <c r="Q385" s="10">
        <v>2.021763640009E12</v>
      </c>
      <c r="R385" s="10">
        <v>2.021176364006E13</v>
      </c>
      <c r="S385" s="8" t="s">
        <v>1689</v>
      </c>
      <c r="T385" s="9" t="s">
        <v>1690</v>
      </c>
      <c r="U385" s="9" t="s">
        <v>1691</v>
      </c>
      <c r="V385" s="8" t="s">
        <v>47</v>
      </c>
      <c r="W385" s="9" t="s">
        <v>1692</v>
      </c>
      <c r="X385" s="8">
        <v>22122.0</v>
      </c>
      <c r="Y385" s="9" t="s">
        <v>1582</v>
      </c>
      <c r="Z385" s="11" t="s">
        <v>1694</v>
      </c>
      <c r="AA385" s="12">
        <v>3590837.0</v>
      </c>
      <c r="AB385" s="9" t="s">
        <v>1525</v>
      </c>
      <c r="AC385" s="9" t="s">
        <v>172</v>
      </c>
    </row>
    <row r="386" ht="14.25" customHeight="1">
      <c r="A386" s="8" t="s">
        <v>1507</v>
      </c>
      <c r="B386" s="9" t="s">
        <v>1508</v>
      </c>
      <c r="C386" s="8" t="s">
        <v>1509</v>
      </c>
      <c r="D386" s="9" t="s">
        <v>1510</v>
      </c>
      <c r="E386" s="9" t="s">
        <v>157</v>
      </c>
      <c r="F386" s="8" t="s">
        <v>1511</v>
      </c>
      <c r="G386" s="8" t="s">
        <v>1511</v>
      </c>
      <c r="H386" s="9" t="s">
        <v>1512</v>
      </c>
      <c r="I386" s="8" t="s">
        <v>1683</v>
      </c>
      <c r="J386" s="8" t="s">
        <v>94</v>
      </c>
      <c r="K386" s="9" t="s">
        <v>1684</v>
      </c>
      <c r="L386" s="8" t="s">
        <v>1685</v>
      </c>
      <c r="M386" s="9" t="s">
        <v>1686</v>
      </c>
      <c r="N386" s="8" t="s">
        <v>1687</v>
      </c>
      <c r="O386" s="9" t="s">
        <v>1688</v>
      </c>
      <c r="P386" s="8" t="s">
        <v>839</v>
      </c>
      <c r="Q386" s="10">
        <v>2.021763640009E12</v>
      </c>
      <c r="R386" s="10">
        <v>2.021176364006E13</v>
      </c>
      <c r="S386" s="8" t="s">
        <v>1689</v>
      </c>
      <c r="T386" s="9" t="s">
        <v>1690</v>
      </c>
      <c r="U386" s="9" t="s">
        <v>1691</v>
      </c>
      <c r="V386" s="8" t="s">
        <v>62</v>
      </c>
      <c r="W386" s="9" t="s">
        <v>1695</v>
      </c>
      <c r="X386" s="8">
        <v>11101.0</v>
      </c>
      <c r="Y386" s="9" t="s">
        <v>49</v>
      </c>
      <c r="Z386" s="11" t="s">
        <v>1696</v>
      </c>
      <c r="AA386" s="12">
        <v>6.82E7</v>
      </c>
      <c r="AB386" s="9" t="s">
        <v>1525</v>
      </c>
      <c r="AC386" s="9" t="s">
        <v>172</v>
      </c>
    </row>
    <row r="387" ht="14.25" customHeight="1">
      <c r="A387" s="8" t="s">
        <v>1507</v>
      </c>
      <c r="B387" s="9" t="s">
        <v>1508</v>
      </c>
      <c r="C387" s="8" t="s">
        <v>1509</v>
      </c>
      <c r="D387" s="9" t="s">
        <v>1510</v>
      </c>
      <c r="E387" s="9" t="s">
        <v>157</v>
      </c>
      <c r="F387" s="8" t="s">
        <v>1697</v>
      </c>
      <c r="G387" s="8" t="s">
        <v>1697</v>
      </c>
      <c r="H387" s="9" t="s">
        <v>1698</v>
      </c>
      <c r="I387" s="8" t="s">
        <v>1699</v>
      </c>
      <c r="J387" s="8" t="s">
        <v>38</v>
      </c>
      <c r="K387" s="9" t="s">
        <v>1700</v>
      </c>
      <c r="L387" s="8" t="s">
        <v>1701</v>
      </c>
      <c r="M387" s="9" t="s">
        <v>1702</v>
      </c>
      <c r="N387" s="8" t="s">
        <v>1703</v>
      </c>
      <c r="O387" s="9" t="s">
        <v>1704</v>
      </c>
      <c r="P387" s="8" t="s">
        <v>38</v>
      </c>
      <c r="Q387" s="10">
        <v>2.021763640004E12</v>
      </c>
      <c r="R387" s="10">
        <v>2.0211763640061E13</v>
      </c>
      <c r="S387" s="8" t="s">
        <v>1705</v>
      </c>
      <c r="T387" s="9" t="s">
        <v>1706</v>
      </c>
      <c r="U387" s="9" t="s">
        <v>1707</v>
      </c>
      <c r="V387" s="8" t="s">
        <v>47</v>
      </c>
      <c r="W387" s="9" t="s">
        <v>1708</v>
      </c>
      <c r="X387" s="8">
        <v>12122.0</v>
      </c>
      <c r="Y387" s="9" t="s">
        <v>1523</v>
      </c>
      <c r="Z387" s="11" t="s">
        <v>1709</v>
      </c>
      <c r="AA387" s="12">
        <v>4.5E7</v>
      </c>
      <c r="AB387" s="9" t="s">
        <v>1525</v>
      </c>
      <c r="AC387" s="9" t="s">
        <v>172</v>
      </c>
    </row>
    <row r="388" ht="14.25" customHeight="1">
      <c r="A388" s="8" t="s">
        <v>1507</v>
      </c>
      <c r="B388" s="9" t="s">
        <v>1508</v>
      </c>
      <c r="C388" s="8" t="s">
        <v>1509</v>
      </c>
      <c r="D388" s="9" t="s">
        <v>1510</v>
      </c>
      <c r="E388" s="9" t="s">
        <v>157</v>
      </c>
      <c r="F388" s="8" t="s">
        <v>1697</v>
      </c>
      <c r="G388" s="8" t="s">
        <v>1697</v>
      </c>
      <c r="H388" s="9" t="s">
        <v>1698</v>
      </c>
      <c r="I388" s="8" t="s">
        <v>1699</v>
      </c>
      <c r="J388" s="8" t="s">
        <v>38</v>
      </c>
      <c r="K388" s="9" t="s">
        <v>1700</v>
      </c>
      <c r="L388" s="8" t="s">
        <v>1701</v>
      </c>
      <c r="M388" s="9" t="s">
        <v>1702</v>
      </c>
      <c r="N388" s="8" t="s">
        <v>1703</v>
      </c>
      <c r="O388" s="9" t="s">
        <v>1704</v>
      </c>
      <c r="P388" s="8" t="s">
        <v>38</v>
      </c>
      <c r="Q388" s="10">
        <v>2.021763640004E12</v>
      </c>
      <c r="R388" s="10">
        <v>2.0211763640061E13</v>
      </c>
      <c r="S388" s="8" t="s">
        <v>1705</v>
      </c>
      <c r="T388" s="9" t="s">
        <v>1706</v>
      </c>
      <c r="U388" s="9" t="s">
        <v>1707</v>
      </c>
      <c r="V388" s="8" t="s">
        <v>62</v>
      </c>
      <c r="W388" s="9" t="s">
        <v>1710</v>
      </c>
      <c r="X388" s="8">
        <v>12122.0</v>
      </c>
      <c r="Y388" s="9" t="s">
        <v>1523</v>
      </c>
      <c r="Z388" s="11" t="s">
        <v>1711</v>
      </c>
      <c r="AA388" s="12">
        <v>4.5E7</v>
      </c>
      <c r="AB388" s="9" t="s">
        <v>1525</v>
      </c>
      <c r="AC388" s="9" t="s">
        <v>172</v>
      </c>
    </row>
    <row r="389" ht="14.25" customHeight="1">
      <c r="A389" s="8" t="s">
        <v>1507</v>
      </c>
      <c r="B389" s="9" t="s">
        <v>1508</v>
      </c>
      <c r="C389" s="8" t="s">
        <v>1509</v>
      </c>
      <c r="D389" s="9" t="s">
        <v>1510</v>
      </c>
      <c r="E389" s="9" t="s">
        <v>157</v>
      </c>
      <c r="F389" s="8" t="s">
        <v>1651</v>
      </c>
      <c r="G389" s="8" t="s">
        <v>1651</v>
      </c>
      <c r="H389" s="9" t="s">
        <v>1652</v>
      </c>
      <c r="I389" s="8" t="s">
        <v>1712</v>
      </c>
      <c r="J389" s="8" t="s">
        <v>119</v>
      </c>
      <c r="K389" s="9" t="s">
        <v>1654</v>
      </c>
      <c r="L389" s="8" t="s">
        <v>1713</v>
      </c>
      <c r="M389" s="9" t="s">
        <v>1714</v>
      </c>
      <c r="N389" s="8" t="s">
        <v>1715</v>
      </c>
      <c r="O389" s="9" t="s">
        <v>1716</v>
      </c>
      <c r="P389" s="8" t="s">
        <v>1543</v>
      </c>
      <c r="Q389" s="10">
        <v>2.021763640011E12</v>
      </c>
      <c r="R389" s="10">
        <v>2.0211763640062E13</v>
      </c>
      <c r="S389" s="8" t="s">
        <v>1717</v>
      </c>
      <c r="T389" s="9" t="s">
        <v>1718</v>
      </c>
      <c r="U389" s="9" t="s">
        <v>1719</v>
      </c>
      <c r="V389" s="8" t="s">
        <v>47</v>
      </c>
      <c r="W389" s="9" t="s">
        <v>1720</v>
      </c>
      <c r="X389" s="8">
        <v>12122.0</v>
      </c>
      <c r="Y389" s="9" t="s">
        <v>1523</v>
      </c>
      <c r="Z389" s="11" t="s">
        <v>1721</v>
      </c>
      <c r="AA389" s="12">
        <v>5.0E7</v>
      </c>
      <c r="AB389" s="9" t="s">
        <v>1525</v>
      </c>
      <c r="AC389" s="9" t="s">
        <v>172</v>
      </c>
    </row>
    <row r="390" ht="14.25" customHeight="1">
      <c r="A390" s="8" t="s">
        <v>1507</v>
      </c>
      <c r="B390" s="9" t="s">
        <v>1508</v>
      </c>
      <c r="C390" s="8" t="s">
        <v>1509</v>
      </c>
      <c r="D390" s="9" t="s">
        <v>1510</v>
      </c>
      <c r="E390" s="9" t="s">
        <v>157</v>
      </c>
      <c r="F390" s="8" t="s">
        <v>1651</v>
      </c>
      <c r="G390" s="8" t="s">
        <v>1651</v>
      </c>
      <c r="H390" s="9" t="s">
        <v>1652</v>
      </c>
      <c r="I390" s="8" t="s">
        <v>1712</v>
      </c>
      <c r="J390" s="8" t="s">
        <v>119</v>
      </c>
      <c r="K390" s="9" t="s">
        <v>1654</v>
      </c>
      <c r="L390" s="8" t="s">
        <v>1713</v>
      </c>
      <c r="M390" s="9" t="s">
        <v>1714</v>
      </c>
      <c r="N390" s="8" t="s">
        <v>1715</v>
      </c>
      <c r="O390" s="9" t="s">
        <v>1716</v>
      </c>
      <c r="P390" s="8" t="s">
        <v>1543</v>
      </c>
      <c r="Q390" s="10">
        <v>2.021763640011E12</v>
      </c>
      <c r="R390" s="10">
        <v>2.0211763640062E13</v>
      </c>
      <c r="S390" s="8" t="s">
        <v>1717</v>
      </c>
      <c r="T390" s="9" t="s">
        <v>1718</v>
      </c>
      <c r="U390" s="9" t="s">
        <v>1719</v>
      </c>
      <c r="V390" s="8" t="s">
        <v>62</v>
      </c>
      <c r="W390" s="9" t="s">
        <v>1722</v>
      </c>
      <c r="X390" s="8">
        <v>12122.0</v>
      </c>
      <c r="Y390" s="9" t="s">
        <v>1523</v>
      </c>
      <c r="Z390" s="11" t="s">
        <v>1723</v>
      </c>
      <c r="AA390" s="12">
        <v>5.5366556E7</v>
      </c>
      <c r="AB390" s="9" t="s">
        <v>1525</v>
      </c>
      <c r="AC390" s="9" t="s">
        <v>172</v>
      </c>
    </row>
    <row r="391" ht="14.25" customHeight="1">
      <c r="A391" s="8" t="s">
        <v>1507</v>
      </c>
      <c r="B391" s="9" t="s">
        <v>1508</v>
      </c>
      <c r="C391" s="8" t="s">
        <v>1509</v>
      </c>
      <c r="D391" s="9" t="s">
        <v>1510</v>
      </c>
      <c r="E391" s="9" t="s">
        <v>157</v>
      </c>
      <c r="F391" s="8" t="s">
        <v>1651</v>
      </c>
      <c r="G391" s="8" t="s">
        <v>1651</v>
      </c>
      <c r="H391" s="9" t="s">
        <v>1652</v>
      </c>
      <c r="I391" s="8" t="s">
        <v>1668</v>
      </c>
      <c r="J391" s="8" t="s">
        <v>94</v>
      </c>
      <c r="K391" s="9" t="s">
        <v>1669</v>
      </c>
      <c r="L391" s="8" t="s">
        <v>1670</v>
      </c>
      <c r="M391" s="9" t="s">
        <v>1724</v>
      </c>
      <c r="N391" s="8" t="s">
        <v>1671</v>
      </c>
      <c r="O391" s="9" t="s">
        <v>1672</v>
      </c>
      <c r="P391" s="8" t="s">
        <v>1543</v>
      </c>
      <c r="Q391" s="10">
        <v>2.02176364001E12</v>
      </c>
      <c r="R391" s="10">
        <v>2.0211763640063E13</v>
      </c>
      <c r="S391" s="8" t="s">
        <v>1725</v>
      </c>
      <c r="T391" s="9" t="s">
        <v>1726</v>
      </c>
      <c r="U391" s="9" t="s">
        <v>1727</v>
      </c>
      <c r="V391" s="8" t="s">
        <v>47</v>
      </c>
      <c r="W391" s="9" t="s">
        <v>1728</v>
      </c>
      <c r="X391" s="8">
        <v>12122.0</v>
      </c>
      <c r="Y391" s="9" t="s">
        <v>1523</v>
      </c>
      <c r="Z391" s="11" t="s">
        <v>1729</v>
      </c>
      <c r="AA391" s="12">
        <v>4.0E7</v>
      </c>
      <c r="AB391" s="9" t="s">
        <v>1525</v>
      </c>
      <c r="AC391" s="9" t="s">
        <v>172</v>
      </c>
    </row>
    <row r="392" ht="14.25" customHeight="1">
      <c r="A392" s="8" t="s">
        <v>1507</v>
      </c>
      <c r="B392" s="9" t="s">
        <v>1508</v>
      </c>
      <c r="C392" s="8" t="s">
        <v>1509</v>
      </c>
      <c r="D392" s="9" t="s">
        <v>1510</v>
      </c>
      <c r="E392" s="9" t="s">
        <v>157</v>
      </c>
      <c r="F392" s="8" t="s">
        <v>1651</v>
      </c>
      <c r="G392" s="8" t="s">
        <v>1651</v>
      </c>
      <c r="H392" s="9" t="s">
        <v>1652</v>
      </c>
      <c r="I392" s="8" t="s">
        <v>1668</v>
      </c>
      <c r="J392" s="8" t="s">
        <v>94</v>
      </c>
      <c r="K392" s="9" t="s">
        <v>1669</v>
      </c>
      <c r="L392" s="8" t="s">
        <v>1670</v>
      </c>
      <c r="M392" s="9" t="s">
        <v>1724</v>
      </c>
      <c r="N392" s="8" t="s">
        <v>1671</v>
      </c>
      <c r="O392" s="9" t="s">
        <v>1672</v>
      </c>
      <c r="P392" s="8" t="s">
        <v>1543</v>
      </c>
      <c r="Q392" s="10">
        <v>2.02176364001E12</v>
      </c>
      <c r="R392" s="10">
        <v>2.0211763640063E13</v>
      </c>
      <c r="S392" s="8" t="s">
        <v>1725</v>
      </c>
      <c r="T392" s="9" t="s">
        <v>1726</v>
      </c>
      <c r="U392" s="9" t="s">
        <v>1727</v>
      </c>
      <c r="V392" s="8" t="s">
        <v>47</v>
      </c>
      <c r="W392" s="9" t="s">
        <v>1728</v>
      </c>
      <c r="X392" s="8">
        <v>22122.0</v>
      </c>
      <c r="Y392" s="9" t="s">
        <v>1582</v>
      </c>
      <c r="Z392" s="11" t="s">
        <v>1730</v>
      </c>
      <c r="AA392" s="12">
        <v>5000000.0</v>
      </c>
      <c r="AB392" s="9" t="s">
        <v>1525</v>
      </c>
      <c r="AC392" s="9" t="s">
        <v>172</v>
      </c>
    </row>
    <row r="393" ht="14.25" customHeight="1">
      <c r="A393" s="8" t="s">
        <v>1507</v>
      </c>
      <c r="B393" s="9" t="s">
        <v>1508</v>
      </c>
      <c r="C393" s="8" t="s">
        <v>1509</v>
      </c>
      <c r="D393" s="9" t="s">
        <v>1510</v>
      </c>
      <c r="E393" s="9" t="s">
        <v>157</v>
      </c>
      <c r="F393" s="8" t="s">
        <v>1651</v>
      </c>
      <c r="G393" s="8" t="s">
        <v>1651</v>
      </c>
      <c r="H393" s="9" t="s">
        <v>1652</v>
      </c>
      <c r="I393" s="8" t="s">
        <v>1668</v>
      </c>
      <c r="J393" s="8" t="s">
        <v>94</v>
      </c>
      <c r="K393" s="9" t="s">
        <v>1669</v>
      </c>
      <c r="L393" s="8" t="s">
        <v>1670</v>
      </c>
      <c r="M393" s="9" t="s">
        <v>1724</v>
      </c>
      <c r="N393" s="8" t="s">
        <v>1671</v>
      </c>
      <c r="O393" s="9" t="s">
        <v>1672</v>
      </c>
      <c r="P393" s="8" t="s">
        <v>1543</v>
      </c>
      <c r="Q393" s="10">
        <v>2.02176364001E12</v>
      </c>
      <c r="R393" s="10">
        <v>2.0211763640063E13</v>
      </c>
      <c r="S393" s="8" t="s">
        <v>1725</v>
      </c>
      <c r="T393" s="9" t="s">
        <v>1726</v>
      </c>
      <c r="U393" s="9" t="s">
        <v>1727</v>
      </c>
      <c r="V393" s="8" t="s">
        <v>62</v>
      </c>
      <c r="W393" s="9" t="s">
        <v>1731</v>
      </c>
      <c r="X393" s="8">
        <v>12122.0</v>
      </c>
      <c r="Y393" s="9" t="s">
        <v>1523</v>
      </c>
      <c r="Z393" s="11" t="s">
        <v>1732</v>
      </c>
      <c r="AA393" s="12">
        <v>3.6110879E7</v>
      </c>
      <c r="AB393" s="9" t="s">
        <v>1525</v>
      </c>
      <c r="AC393" s="9" t="s">
        <v>172</v>
      </c>
    </row>
    <row r="394" ht="14.25" customHeight="1">
      <c r="A394" s="8" t="s">
        <v>1507</v>
      </c>
      <c r="B394" s="9" t="s">
        <v>1508</v>
      </c>
      <c r="C394" s="8" t="s">
        <v>1509</v>
      </c>
      <c r="D394" s="9" t="s">
        <v>1510</v>
      </c>
      <c r="E394" s="9" t="s">
        <v>157</v>
      </c>
      <c r="F394" s="8" t="s">
        <v>1733</v>
      </c>
      <c r="G394" s="8" t="s">
        <v>1733</v>
      </c>
      <c r="H394" s="9" t="s">
        <v>1734</v>
      </c>
      <c r="I394" s="8" t="s">
        <v>1735</v>
      </c>
      <c r="J394" s="8" t="s">
        <v>38</v>
      </c>
      <c r="K394" s="9" t="s">
        <v>1736</v>
      </c>
      <c r="L394" s="8" t="s">
        <v>1737</v>
      </c>
      <c r="M394" s="9" t="s">
        <v>1738</v>
      </c>
      <c r="N394" s="8" t="s">
        <v>1739</v>
      </c>
      <c r="O394" s="9" t="s">
        <v>1740</v>
      </c>
      <c r="P394" s="8" t="s">
        <v>38</v>
      </c>
      <c r="Q394" s="10">
        <v>2.020763640105E12</v>
      </c>
      <c r="R394" s="10">
        <v>2.0211763640064E13</v>
      </c>
      <c r="S394" s="8" t="s">
        <v>1741</v>
      </c>
      <c r="T394" s="9" t="s">
        <v>1742</v>
      </c>
      <c r="U394" s="9" t="s">
        <v>1743</v>
      </c>
      <c r="V394" s="8" t="s">
        <v>47</v>
      </c>
      <c r="W394" s="9" t="s">
        <v>1744</v>
      </c>
      <c r="X394" s="8">
        <v>12122.0</v>
      </c>
      <c r="Y394" s="9" t="s">
        <v>1523</v>
      </c>
      <c r="Z394" s="11" t="s">
        <v>1745</v>
      </c>
      <c r="AA394" s="12">
        <v>2.0E7</v>
      </c>
      <c r="AB394" s="9" t="s">
        <v>1525</v>
      </c>
      <c r="AC394" s="9" t="s">
        <v>172</v>
      </c>
    </row>
    <row r="395" ht="14.25" customHeight="1">
      <c r="A395" s="8" t="s">
        <v>1507</v>
      </c>
      <c r="B395" s="9" t="s">
        <v>1508</v>
      </c>
      <c r="C395" s="8" t="s">
        <v>1509</v>
      </c>
      <c r="D395" s="9" t="s">
        <v>1510</v>
      </c>
      <c r="E395" s="9" t="s">
        <v>157</v>
      </c>
      <c r="F395" s="8" t="s">
        <v>1733</v>
      </c>
      <c r="G395" s="8" t="s">
        <v>1733</v>
      </c>
      <c r="H395" s="9" t="s">
        <v>1734</v>
      </c>
      <c r="I395" s="8" t="s">
        <v>1735</v>
      </c>
      <c r="J395" s="8" t="s">
        <v>38</v>
      </c>
      <c r="K395" s="9" t="s">
        <v>1736</v>
      </c>
      <c r="L395" s="8" t="s">
        <v>1737</v>
      </c>
      <c r="M395" s="9" t="s">
        <v>1738</v>
      </c>
      <c r="N395" s="8" t="s">
        <v>1739</v>
      </c>
      <c r="O395" s="9" t="s">
        <v>1740</v>
      </c>
      <c r="P395" s="8" t="s">
        <v>38</v>
      </c>
      <c r="Q395" s="10">
        <v>2.020763640105E12</v>
      </c>
      <c r="R395" s="10">
        <v>2.0211763640064E13</v>
      </c>
      <c r="S395" s="8" t="s">
        <v>1741</v>
      </c>
      <c r="T395" s="9" t="s">
        <v>1742</v>
      </c>
      <c r="U395" s="9" t="s">
        <v>1743</v>
      </c>
      <c r="V395" s="8" t="s">
        <v>62</v>
      </c>
      <c r="W395" s="9" t="s">
        <v>1746</v>
      </c>
      <c r="X395" s="8">
        <v>11101.0</v>
      </c>
      <c r="Y395" s="9" t="s">
        <v>49</v>
      </c>
      <c r="Z395" s="11" t="s">
        <v>1747</v>
      </c>
      <c r="AA395" s="12">
        <v>2.0560298E7</v>
      </c>
      <c r="AB395" s="9" t="s">
        <v>1525</v>
      </c>
      <c r="AC395" s="9" t="s">
        <v>172</v>
      </c>
    </row>
    <row r="396" ht="14.25" customHeight="1">
      <c r="A396" s="8" t="s">
        <v>1507</v>
      </c>
      <c r="B396" s="9" t="s">
        <v>1508</v>
      </c>
      <c r="C396" s="8" t="s">
        <v>1509</v>
      </c>
      <c r="D396" s="9" t="s">
        <v>1510</v>
      </c>
      <c r="E396" s="9" t="s">
        <v>157</v>
      </c>
      <c r="F396" s="8" t="s">
        <v>1748</v>
      </c>
      <c r="G396" s="8" t="s">
        <v>1748</v>
      </c>
      <c r="H396" s="9" t="s">
        <v>1749</v>
      </c>
      <c r="I396" s="8" t="s">
        <v>1750</v>
      </c>
      <c r="J396" s="8" t="s">
        <v>38</v>
      </c>
      <c r="K396" s="9" t="s">
        <v>1751</v>
      </c>
      <c r="L396" s="8" t="s">
        <v>1655</v>
      </c>
      <c r="M396" s="9" t="s">
        <v>1752</v>
      </c>
      <c r="N396" s="8" t="s">
        <v>1753</v>
      </c>
      <c r="O396" s="9" t="s">
        <v>1754</v>
      </c>
      <c r="P396" s="8" t="s">
        <v>1543</v>
      </c>
      <c r="Q396" s="10">
        <v>2.021763640012E12</v>
      </c>
      <c r="R396" s="10">
        <v>2.0211763640065E13</v>
      </c>
      <c r="S396" s="8" t="s">
        <v>1755</v>
      </c>
      <c r="T396" s="9" t="s">
        <v>1756</v>
      </c>
      <c r="U396" s="9" t="s">
        <v>1757</v>
      </c>
      <c r="V396" s="8" t="s">
        <v>47</v>
      </c>
      <c r="W396" s="9" t="s">
        <v>1758</v>
      </c>
      <c r="X396" s="8">
        <v>12122.0</v>
      </c>
      <c r="Y396" s="9" t="s">
        <v>1523</v>
      </c>
      <c r="Z396" s="11" t="s">
        <v>1759</v>
      </c>
      <c r="AA396" s="12">
        <v>3.84E7</v>
      </c>
      <c r="AB396" s="9" t="s">
        <v>1525</v>
      </c>
      <c r="AC396" s="9" t="s">
        <v>172</v>
      </c>
    </row>
    <row r="397" ht="14.25" customHeight="1">
      <c r="A397" s="8" t="s">
        <v>1507</v>
      </c>
      <c r="B397" s="9" t="s">
        <v>1508</v>
      </c>
      <c r="C397" s="8" t="s">
        <v>1509</v>
      </c>
      <c r="D397" s="9" t="s">
        <v>1510</v>
      </c>
      <c r="E397" s="9" t="s">
        <v>157</v>
      </c>
      <c r="F397" s="8" t="s">
        <v>1748</v>
      </c>
      <c r="G397" s="8" t="s">
        <v>1748</v>
      </c>
      <c r="H397" s="9" t="s">
        <v>1749</v>
      </c>
      <c r="I397" s="8" t="s">
        <v>1750</v>
      </c>
      <c r="J397" s="8" t="s">
        <v>38</v>
      </c>
      <c r="K397" s="9" t="s">
        <v>1751</v>
      </c>
      <c r="L397" s="8" t="s">
        <v>1655</v>
      </c>
      <c r="M397" s="9" t="s">
        <v>1752</v>
      </c>
      <c r="N397" s="8" t="s">
        <v>1753</v>
      </c>
      <c r="O397" s="9" t="s">
        <v>1754</v>
      </c>
      <c r="P397" s="8" t="s">
        <v>1543</v>
      </c>
      <c r="Q397" s="10">
        <v>2.021763640012E12</v>
      </c>
      <c r="R397" s="10">
        <v>2.0211763640065E13</v>
      </c>
      <c r="S397" s="8" t="s">
        <v>1755</v>
      </c>
      <c r="T397" s="9" t="s">
        <v>1756</v>
      </c>
      <c r="U397" s="9" t="s">
        <v>1757</v>
      </c>
      <c r="V397" s="8" t="s">
        <v>47</v>
      </c>
      <c r="W397" s="9" t="s">
        <v>1758</v>
      </c>
      <c r="X397" s="8">
        <v>22122.0</v>
      </c>
      <c r="Y397" s="9" t="s">
        <v>1582</v>
      </c>
      <c r="Z397" s="11" t="s">
        <v>1760</v>
      </c>
      <c r="AA397" s="12">
        <v>100000.0</v>
      </c>
      <c r="AB397" s="9" t="s">
        <v>1525</v>
      </c>
      <c r="AC397" s="9" t="s">
        <v>172</v>
      </c>
    </row>
    <row r="398" ht="14.25" customHeight="1">
      <c r="A398" s="8" t="s">
        <v>1507</v>
      </c>
      <c r="B398" s="9" t="s">
        <v>1508</v>
      </c>
      <c r="C398" s="8" t="s">
        <v>1509</v>
      </c>
      <c r="D398" s="9" t="s">
        <v>1510</v>
      </c>
      <c r="E398" s="9" t="s">
        <v>157</v>
      </c>
      <c r="F398" s="8" t="s">
        <v>1748</v>
      </c>
      <c r="G398" s="8" t="s">
        <v>1748</v>
      </c>
      <c r="H398" s="9" t="s">
        <v>1749</v>
      </c>
      <c r="I398" s="8" t="s">
        <v>1761</v>
      </c>
      <c r="J398" s="8" t="s">
        <v>94</v>
      </c>
      <c r="K398" s="9" t="s">
        <v>1762</v>
      </c>
      <c r="L398" s="8" t="s">
        <v>1655</v>
      </c>
      <c r="M398" s="9" t="s">
        <v>1752</v>
      </c>
      <c r="N398" s="8" t="s">
        <v>1763</v>
      </c>
      <c r="O398" s="9" t="s">
        <v>1764</v>
      </c>
      <c r="P398" s="8" t="s">
        <v>1543</v>
      </c>
      <c r="Q398" s="10">
        <v>2.021763640012E12</v>
      </c>
      <c r="R398" s="10">
        <v>2.0211763640065E13</v>
      </c>
      <c r="S398" s="8" t="s">
        <v>1755</v>
      </c>
      <c r="T398" s="9" t="s">
        <v>1756</v>
      </c>
      <c r="U398" s="9" t="s">
        <v>1757</v>
      </c>
      <c r="V398" s="8" t="s">
        <v>62</v>
      </c>
      <c r="W398" s="9" t="s">
        <v>1765</v>
      </c>
      <c r="X398" s="8">
        <v>12122.0</v>
      </c>
      <c r="Y398" s="9" t="s">
        <v>1523</v>
      </c>
      <c r="Z398" s="11" t="s">
        <v>1766</v>
      </c>
      <c r="AA398" s="12">
        <v>2.0E7</v>
      </c>
      <c r="AB398" s="9" t="s">
        <v>1525</v>
      </c>
      <c r="AC398" s="9" t="s">
        <v>172</v>
      </c>
    </row>
    <row r="399" ht="14.25" customHeight="1">
      <c r="A399" s="8" t="s">
        <v>1507</v>
      </c>
      <c r="B399" s="9" t="s">
        <v>1508</v>
      </c>
      <c r="C399" s="8" t="s">
        <v>1509</v>
      </c>
      <c r="D399" s="9" t="s">
        <v>1510</v>
      </c>
      <c r="E399" s="9" t="s">
        <v>157</v>
      </c>
      <c r="F399" s="8" t="s">
        <v>1748</v>
      </c>
      <c r="G399" s="8" t="s">
        <v>1748</v>
      </c>
      <c r="H399" s="9" t="s">
        <v>1749</v>
      </c>
      <c r="I399" s="8" t="s">
        <v>1767</v>
      </c>
      <c r="J399" s="8" t="s">
        <v>119</v>
      </c>
      <c r="K399" s="9" t="s">
        <v>1768</v>
      </c>
      <c r="L399" s="8" t="s">
        <v>1655</v>
      </c>
      <c r="M399" s="9" t="s">
        <v>1752</v>
      </c>
      <c r="N399" s="8" t="s">
        <v>1769</v>
      </c>
      <c r="O399" s="9" t="s">
        <v>1770</v>
      </c>
      <c r="P399" s="8" t="s">
        <v>1543</v>
      </c>
      <c r="Q399" s="10">
        <v>2.021763640012E12</v>
      </c>
      <c r="R399" s="10">
        <v>2.0211763640065E13</v>
      </c>
      <c r="S399" s="8" t="s">
        <v>1755</v>
      </c>
      <c r="T399" s="9" t="s">
        <v>1756</v>
      </c>
      <c r="U399" s="9" t="s">
        <v>1757</v>
      </c>
      <c r="V399" s="8" t="s">
        <v>65</v>
      </c>
      <c r="W399" s="9" t="s">
        <v>1771</v>
      </c>
      <c r="X399" s="8">
        <v>11101.0</v>
      </c>
      <c r="Y399" s="9" t="s">
        <v>49</v>
      </c>
      <c r="Z399" s="11" t="s">
        <v>1772</v>
      </c>
      <c r="AA399" s="12">
        <v>1000.0</v>
      </c>
      <c r="AB399" s="9" t="s">
        <v>1525</v>
      </c>
      <c r="AC399" s="9" t="s">
        <v>172</v>
      </c>
    </row>
    <row r="400" ht="14.25" customHeight="1">
      <c r="A400" s="8" t="s">
        <v>1507</v>
      </c>
      <c r="B400" s="9" t="s">
        <v>1508</v>
      </c>
      <c r="C400" s="8" t="s">
        <v>1509</v>
      </c>
      <c r="D400" s="9" t="s">
        <v>1510</v>
      </c>
      <c r="E400" s="9" t="s">
        <v>157</v>
      </c>
      <c r="F400" s="8" t="s">
        <v>1748</v>
      </c>
      <c r="G400" s="8" t="s">
        <v>1748</v>
      </c>
      <c r="H400" s="9" t="s">
        <v>1749</v>
      </c>
      <c r="I400" s="8" t="s">
        <v>1767</v>
      </c>
      <c r="J400" s="8" t="s">
        <v>119</v>
      </c>
      <c r="K400" s="9" t="s">
        <v>1768</v>
      </c>
      <c r="L400" s="8" t="s">
        <v>1655</v>
      </c>
      <c r="M400" s="9" t="s">
        <v>1752</v>
      </c>
      <c r="N400" s="8" t="s">
        <v>1769</v>
      </c>
      <c r="O400" s="9" t="s">
        <v>1770</v>
      </c>
      <c r="P400" s="8" t="s">
        <v>1543</v>
      </c>
      <c r="Q400" s="10">
        <v>2.021763640012E12</v>
      </c>
      <c r="R400" s="10">
        <v>2.0211763640065E13</v>
      </c>
      <c r="S400" s="8" t="s">
        <v>1755</v>
      </c>
      <c r="T400" s="9" t="s">
        <v>1756</v>
      </c>
      <c r="U400" s="9" t="s">
        <v>1757</v>
      </c>
      <c r="V400" s="8" t="s">
        <v>65</v>
      </c>
      <c r="W400" s="9" t="s">
        <v>1771</v>
      </c>
      <c r="X400" s="8">
        <v>22122.0</v>
      </c>
      <c r="Y400" s="9" t="s">
        <v>1582</v>
      </c>
      <c r="Z400" s="11" t="s">
        <v>1773</v>
      </c>
      <c r="AA400" s="12">
        <v>1.86944E7</v>
      </c>
      <c r="AB400" s="9" t="s">
        <v>1525</v>
      </c>
      <c r="AC400" s="9" t="s">
        <v>172</v>
      </c>
    </row>
    <row r="401" ht="14.25" customHeight="1">
      <c r="A401" s="8" t="s">
        <v>1507</v>
      </c>
      <c r="B401" s="9" t="s">
        <v>1508</v>
      </c>
      <c r="C401" s="8" t="s">
        <v>1509</v>
      </c>
      <c r="D401" s="9" t="s">
        <v>1510</v>
      </c>
      <c r="E401" s="9" t="s">
        <v>157</v>
      </c>
      <c r="F401" s="8" t="s">
        <v>1748</v>
      </c>
      <c r="G401" s="8" t="s">
        <v>1748</v>
      </c>
      <c r="H401" s="9" t="s">
        <v>1749</v>
      </c>
      <c r="I401" s="8" t="s">
        <v>1774</v>
      </c>
      <c r="J401" s="8" t="s">
        <v>110</v>
      </c>
      <c r="K401" s="9" t="s">
        <v>1775</v>
      </c>
      <c r="L401" s="8" t="s">
        <v>1655</v>
      </c>
      <c r="M401" s="9" t="s">
        <v>1752</v>
      </c>
      <c r="N401" s="8" t="s">
        <v>1776</v>
      </c>
      <c r="O401" s="9" t="s">
        <v>1777</v>
      </c>
      <c r="P401" s="8" t="s">
        <v>1543</v>
      </c>
      <c r="Q401" s="10">
        <v>2.021763640012E12</v>
      </c>
      <c r="R401" s="10">
        <v>2.0211763640065E13</v>
      </c>
      <c r="S401" s="8" t="s">
        <v>1755</v>
      </c>
      <c r="T401" s="9" t="s">
        <v>1756</v>
      </c>
      <c r="U401" s="9" t="s">
        <v>1757</v>
      </c>
      <c r="V401" s="8" t="s">
        <v>70</v>
      </c>
      <c r="W401" s="9" t="s">
        <v>1778</v>
      </c>
      <c r="X401" s="8">
        <v>12122.0</v>
      </c>
      <c r="Y401" s="9" t="s">
        <v>1523</v>
      </c>
      <c r="Z401" s="11" t="s">
        <v>1779</v>
      </c>
      <c r="AA401" s="12">
        <v>2.8E7</v>
      </c>
      <c r="AB401" s="9" t="s">
        <v>1525</v>
      </c>
      <c r="AC401" s="9" t="s">
        <v>172</v>
      </c>
    </row>
    <row r="402" ht="14.25" customHeight="1">
      <c r="A402" s="8" t="s">
        <v>1507</v>
      </c>
      <c r="B402" s="9" t="s">
        <v>1508</v>
      </c>
      <c r="C402" s="8" t="s">
        <v>1509</v>
      </c>
      <c r="D402" s="9" t="s">
        <v>1510</v>
      </c>
      <c r="E402" s="9" t="s">
        <v>157</v>
      </c>
      <c r="F402" s="8" t="s">
        <v>1748</v>
      </c>
      <c r="G402" s="8" t="s">
        <v>1748</v>
      </c>
      <c r="H402" s="9" t="s">
        <v>1749</v>
      </c>
      <c r="I402" s="8" t="s">
        <v>1774</v>
      </c>
      <c r="J402" s="8" t="s">
        <v>110</v>
      </c>
      <c r="K402" s="9" t="s">
        <v>1775</v>
      </c>
      <c r="L402" s="8" t="s">
        <v>1655</v>
      </c>
      <c r="M402" s="9" t="s">
        <v>1752</v>
      </c>
      <c r="N402" s="8" t="s">
        <v>1776</v>
      </c>
      <c r="O402" s="9" t="s">
        <v>1777</v>
      </c>
      <c r="P402" s="8" t="s">
        <v>1543</v>
      </c>
      <c r="Q402" s="10">
        <v>2.021763640012E12</v>
      </c>
      <c r="R402" s="10">
        <v>2.0211763640065E13</v>
      </c>
      <c r="S402" s="8" t="s">
        <v>1755</v>
      </c>
      <c r="T402" s="9" t="s">
        <v>1756</v>
      </c>
      <c r="U402" s="9" t="s">
        <v>1757</v>
      </c>
      <c r="V402" s="8" t="s">
        <v>70</v>
      </c>
      <c r="W402" s="9" t="s">
        <v>1778</v>
      </c>
      <c r="X402" s="8">
        <v>22122.0</v>
      </c>
      <c r="Y402" s="9" t="s">
        <v>1582</v>
      </c>
      <c r="Z402" s="11" t="s">
        <v>1780</v>
      </c>
      <c r="AA402" s="12">
        <v>4000000.0</v>
      </c>
      <c r="AB402" s="9" t="s">
        <v>1525</v>
      </c>
      <c r="AC402" s="9" t="s">
        <v>172</v>
      </c>
    </row>
    <row r="403" ht="14.25" customHeight="1">
      <c r="A403" s="8" t="s">
        <v>1507</v>
      </c>
      <c r="B403" s="9" t="s">
        <v>1508</v>
      </c>
      <c r="C403" s="8" t="s">
        <v>1509</v>
      </c>
      <c r="D403" s="9" t="s">
        <v>1510</v>
      </c>
      <c r="E403" s="9" t="s">
        <v>157</v>
      </c>
      <c r="F403" s="8" t="s">
        <v>1748</v>
      </c>
      <c r="G403" s="8" t="s">
        <v>1748</v>
      </c>
      <c r="H403" s="9" t="s">
        <v>1749</v>
      </c>
      <c r="I403" s="8" t="s">
        <v>1781</v>
      </c>
      <c r="J403" s="8" t="s">
        <v>136</v>
      </c>
      <c r="K403" s="9" t="s">
        <v>1782</v>
      </c>
      <c r="L403" s="8" t="s">
        <v>1655</v>
      </c>
      <c r="M403" s="9" t="s">
        <v>1752</v>
      </c>
      <c r="N403" s="8" t="s">
        <v>1783</v>
      </c>
      <c r="O403" s="9" t="s">
        <v>1784</v>
      </c>
      <c r="P403" s="8" t="s">
        <v>1543</v>
      </c>
      <c r="Q403" s="10">
        <v>2.021763640012E12</v>
      </c>
      <c r="R403" s="10">
        <v>2.0211763640065E13</v>
      </c>
      <c r="S403" s="8" t="s">
        <v>1755</v>
      </c>
      <c r="T403" s="9" t="s">
        <v>1756</v>
      </c>
      <c r="U403" s="9" t="s">
        <v>1757</v>
      </c>
      <c r="V403" s="8" t="s">
        <v>142</v>
      </c>
      <c r="W403" s="9" t="s">
        <v>1785</v>
      </c>
      <c r="X403" s="8">
        <v>12122.0</v>
      </c>
      <c r="Y403" s="9" t="s">
        <v>1523</v>
      </c>
      <c r="Z403" s="11" t="s">
        <v>1786</v>
      </c>
      <c r="AA403" s="12">
        <v>1.6256E7</v>
      </c>
      <c r="AB403" s="9" t="s">
        <v>1525</v>
      </c>
      <c r="AC403" s="9" t="s">
        <v>172</v>
      </c>
    </row>
    <row r="404" ht="14.25" customHeight="1">
      <c r="A404" s="8" t="s">
        <v>1507</v>
      </c>
      <c r="B404" s="9" t="s">
        <v>1508</v>
      </c>
      <c r="C404" s="8" t="s">
        <v>1509</v>
      </c>
      <c r="D404" s="9" t="s">
        <v>1510</v>
      </c>
      <c r="E404" s="9" t="s">
        <v>157</v>
      </c>
      <c r="F404" s="8" t="s">
        <v>1748</v>
      </c>
      <c r="G404" s="8" t="s">
        <v>1748</v>
      </c>
      <c r="H404" s="9" t="s">
        <v>1749</v>
      </c>
      <c r="I404" s="8" t="s">
        <v>1787</v>
      </c>
      <c r="J404" s="8" t="s">
        <v>271</v>
      </c>
      <c r="K404" s="9" t="s">
        <v>1788</v>
      </c>
      <c r="L404" s="8" t="s">
        <v>1655</v>
      </c>
      <c r="M404" s="9" t="s">
        <v>1752</v>
      </c>
      <c r="N404" s="8" t="s">
        <v>1789</v>
      </c>
      <c r="O404" s="9" t="s">
        <v>1790</v>
      </c>
      <c r="P404" s="8" t="s">
        <v>1543</v>
      </c>
      <c r="Q404" s="10">
        <v>2.021763640012E12</v>
      </c>
      <c r="R404" s="10">
        <v>2.0211763640065E13</v>
      </c>
      <c r="S404" s="8" t="s">
        <v>1755</v>
      </c>
      <c r="T404" s="9" t="s">
        <v>1756</v>
      </c>
      <c r="U404" s="9" t="s">
        <v>1757</v>
      </c>
      <c r="V404" s="8" t="s">
        <v>150</v>
      </c>
      <c r="W404" s="9" t="s">
        <v>1791</v>
      </c>
      <c r="X404" s="8">
        <v>12122.0</v>
      </c>
      <c r="Y404" s="9" t="s">
        <v>1523</v>
      </c>
      <c r="Z404" s="11" t="s">
        <v>1792</v>
      </c>
      <c r="AA404" s="12">
        <v>2.39776E7</v>
      </c>
      <c r="AB404" s="9" t="s">
        <v>1525</v>
      </c>
      <c r="AC404" s="9" t="s">
        <v>172</v>
      </c>
    </row>
    <row r="405" ht="14.25" customHeight="1">
      <c r="A405" s="8" t="s">
        <v>1507</v>
      </c>
      <c r="B405" s="9" t="s">
        <v>1508</v>
      </c>
      <c r="C405" s="8" t="s">
        <v>1509</v>
      </c>
      <c r="D405" s="9" t="s">
        <v>1510</v>
      </c>
      <c r="E405" s="9" t="s">
        <v>157</v>
      </c>
      <c r="F405" s="8" t="s">
        <v>1748</v>
      </c>
      <c r="G405" s="8" t="s">
        <v>1748</v>
      </c>
      <c r="H405" s="9" t="s">
        <v>1749</v>
      </c>
      <c r="I405" s="8" t="s">
        <v>1750</v>
      </c>
      <c r="J405" s="8" t="s">
        <v>38</v>
      </c>
      <c r="K405" s="9" t="s">
        <v>1751</v>
      </c>
      <c r="L405" s="8" t="s">
        <v>1655</v>
      </c>
      <c r="M405" s="9" t="s">
        <v>1752</v>
      </c>
      <c r="N405" s="8" t="s">
        <v>1753</v>
      </c>
      <c r="O405" s="9" t="s">
        <v>1754</v>
      </c>
      <c r="P405" s="8" t="s">
        <v>1543</v>
      </c>
      <c r="Q405" s="10">
        <v>2.021763640012E12</v>
      </c>
      <c r="R405" s="10">
        <v>2.0211763640065E13</v>
      </c>
      <c r="S405" s="8" t="s">
        <v>1755</v>
      </c>
      <c r="T405" s="9" t="s">
        <v>1756</v>
      </c>
      <c r="U405" s="9" t="s">
        <v>1757</v>
      </c>
      <c r="V405" s="8" t="s">
        <v>206</v>
      </c>
      <c r="W405" s="9" t="s">
        <v>1793</v>
      </c>
      <c r="X405" s="8">
        <v>11101.0</v>
      </c>
      <c r="Y405" s="9" t="s">
        <v>49</v>
      </c>
      <c r="Z405" s="11" t="s">
        <v>1794</v>
      </c>
      <c r="AA405" s="12">
        <v>5.0E7</v>
      </c>
      <c r="AB405" s="9" t="s">
        <v>1525</v>
      </c>
      <c r="AC405" s="9" t="s">
        <v>172</v>
      </c>
    </row>
    <row r="406" ht="14.25" customHeight="1">
      <c r="A406" s="8" t="s">
        <v>1507</v>
      </c>
      <c r="B406" s="9" t="s">
        <v>1508</v>
      </c>
      <c r="C406" s="8" t="s">
        <v>1509</v>
      </c>
      <c r="D406" s="9" t="s">
        <v>1510</v>
      </c>
      <c r="E406" s="9" t="s">
        <v>157</v>
      </c>
      <c r="F406" s="8" t="s">
        <v>1748</v>
      </c>
      <c r="G406" s="8" t="s">
        <v>1748</v>
      </c>
      <c r="H406" s="9" t="s">
        <v>1749</v>
      </c>
      <c r="I406" s="8" t="s">
        <v>1774</v>
      </c>
      <c r="J406" s="8" t="s">
        <v>110</v>
      </c>
      <c r="K406" s="9" t="s">
        <v>1775</v>
      </c>
      <c r="L406" s="8" t="s">
        <v>1655</v>
      </c>
      <c r="M406" s="9" t="s">
        <v>1752</v>
      </c>
      <c r="N406" s="8" t="s">
        <v>1776</v>
      </c>
      <c r="O406" s="9" t="s">
        <v>1777</v>
      </c>
      <c r="P406" s="8" t="s">
        <v>1543</v>
      </c>
      <c r="Q406" s="10">
        <v>2.021763640012E12</v>
      </c>
      <c r="R406" s="10">
        <v>2.0211763640065E13</v>
      </c>
      <c r="S406" s="8" t="s">
        <v>1755</v>
      </c>
      <c r="T406" s="9" t="s">
        <v>1756</v>
      </c>
      <c r="U406" s="9" t="s">
        <v>1757</v>
      </c>
      <c r="V406" s="8" t="s">
        <v>209</v>
      </c>
      <c r="W406" s="9" t="s">
        <v>1795</v>
      </c>
      <c r="X406" s="8">
        <v>12122.0</v>
      </c>
      <c r="Y406" s="9" t="s">
        <v>1523</v>
      </c>
      <c r="Z406" s="11" t="s">
        <v>1796</v>
      </c>
      <c r="AA406" s="12">
        <v>2.31E7</v>
      </c>
      <c r="AB406" s="9" t="s">
        <v>1525</v>
      </c>
      <c r="AC406" s="9" t="s">
        <v>172</v>
      </c>
    </row>
    <row r="407" ht="14.25" customHeight="1">
      <c r="A407" s="8" t="s">
        <v>1507</v>
      </c>
      <c r="B407" s="9" t="s">
        <v>1508</v>
      </c>
      <c r="C407" s="8" t="s">
        <v>1509</v>
      </c>
      <c r="D407" s="9" t="s">
        <v>1510</v>
      </c>
      <c r="E407" s="9" t="s">
        <v>157</v>
      </c>
      <c r="F407" s="8" t="s">
        <v>1748</v>
      </c>
      <c r="G407" s="8" t="s">
        <v>1748</v>
      </c>
      <c r="H407" s="9" t="s">
        <v>1749</v>
      </c>
      <c r="I407" s="8" t="s">
        <v>1750</v>
      </c>
      <c r="J407" s="8" t="s">
        <v>38</v>
      </c>
      <c r="K407" s="9" t="s">
        <v>1751</v>
      </c>
      <c r="L407" s="8" t="s">
        <v>1655</v>
      </c>
      <c r="M407" s="9" t="s">
        <v>1752</v>
      </c>
      <c r="N407" s="8" t="s">
        <v>1753</v>
      </c>
      <c r="O407" s="9" t="s">
        <v>1754</v>
      </c>
      <c r="P407" s="8" t="s">
        <v>1543</v>
      </c>
      <c r="Q407" s="10">
        <v>2.021763640012E12</v>
      </c>
      <c r="R407" s="10">
        <v>2.0211763640065E13</v>
      </c>
      <c r="S407" s="8" t="s">
        <v>1755</v>
      </c>
      <c r="T407" s="9" t="s">
        <v>1756</v>
      </c>
      <c r="U407" s="9" t="s">
        <v>1757</v>
      </c>
      <c r="V407" s="8" t="s">
        <v>212</v>
      </c>
      <c r="W407" s="9" t="s">
        <v>1797</v>
      </c>
      <c r="X407" s="8">
        <v>12122.0</v>
      </c>
      <c r="Y407" s="9" t="s">
        <v>1523</v>
      </c>
      <c r="Z407" s="11" t="s">
        <v>1798</v>
      </c>
      <c r="AA407" s="12">
        <v>2.8E7</v>
      </c>
      <c r="AB407" s="9" t="s">
        <v>1525</v>
      </c>
      <c r="AC407" s="9" t="s">
        <v>172</v>
      </c>
    </row>
    <row r="408" ht="14.25" customHeight="1">
      <c r="A408" s="8" t="s">
        <v>1507</v>
      </c>
      <c r="B408" s="9" t="s">
        <v>1508</v>
      </c>
      <c r="C408" s="8" t="s">
        <v>1509</v>
      </c>
      <c r="D408" s="9" t="s">
        <v>1510</v>
      </c>
      <c r="E408" s="9" t="s">
        <v>157</v>
      </c>
      <c r="F408" s="8" t="s">
        <v>1535</v>
      </c>
      <c r="G408" s="8" t="s">
        <v>1535</v>
      </c>
      <c r="H408" s="9" t="s">
        <v>1799</v>
      </c>
      <c r="I408" s="8" t="s">
        <v>1800</v>
      </c>
      <c r="J408" s="8" t="s">
        <v>94</v>
      </c>
      <c r="K408" s="9" t="s">
        <v>1801</v>
      </c>
      <c r="L408" s="8" t="s">
        <v>1539</v>
      </c>
      <c r="M408" s="9" t="s">
        <v>1540</v>
      </c>
      <c r="N408" s="8" t="s">
        <v>1802</v>
      </c>
      <c r="O408" s="9" t="s">
        <v>1803</v>
      </c>
      <c r="P408" s="8" t="s">
        <v>123</v>
      </c>
      <c r="Q408" s="10">
        <v>2.021763640008E12</v>
      </c>
      <c r="R408" s="10">
        <v>2.0211763640066E13</v>
      </c>
      <c r="S408" s="8" t="s">
        <v>1804</v>
      </c>
      <c r="T408" s="9" t="s">
        <v>1805</v>
      </c>
      <c r="U408" s="9" t="s">
        <v>1806</v>
      </c>
      <c r="V408" s="8" t="s">
        <v>47</v>
      </c>
      <c r="W408" s="9" t="s">
        <v>1807</v>
      </c>
      <c r="X408" s="8">
        <v>12122.0</v>
      </c>
      <c r="Y408" s="9" t="s">
        <v>1523</v>
      </c>
      <c r="Z408" s="11" t="s">
        <v>1808</v>
      </c>
      <c r="AA408" s="12">
        <v>8.05E7</v>
      </c>
      <c r="AB408" s="9" t="s">
        <v>1525</v>
      </c>
      <c r="AC408" s="9" t="s">
        <v>172</v>
      </c>
    </row>
    <row r="409" ht="14.25" customHeight="1">
      <c r="A409" s="8" t="s">
        <v>1507</v>
      </c>
      <c r="B409" s="9" t="s">
        <v>1508</v>
      </c>
      <c r="C409" s="8" t="s">
        <v>1509</v>
      </c>
      <c r="D409" s="9" t="s">
        <v>1510</v>
      </c>
      <c r="E409" s="9" t="s">
        <v>157</v>
      </c>
      <c r="F409" s="8" t="s">
        <v>1535</v>
      </c>
      <c r="G409" s="8" t="s">
        <v>1535</v>
      </c>
      <c r="H409" s="9" t="s">
        <v>1799</v>
      </c>
      <c r="I409" s="8" t="s">
        <v>1800</v>
      </c>
      <c r="J409" s="8" t="s">
        <v>94</v>
      </c>
      <c r="K409" s="9" t="s">
        <v>1801</v>
      </c>
      <c r="L409" s="8" t="s">
        <v>1539</v>
      </c>
      <c r="M409" s="9" t="s">
        <v>1540</v>
      </c>
      <c r="N409" s="8" t="s">
        <v>1802</v>
      </c>
      <c r="O409" s="9" t="s">
        <v>1803</v>
      </c>
      <c r="P409" s="8" t="s">
        <v>123</v>
      </c>
      <c r="Q409" s="10">
        <v>2.021763640008E12</v>
      </c>
      <c r="R409" s="10">
        <v>2.0211763640066E13</v>
      </c>
      <c r="S409" s="8" t="s">
        <v>1804</v>
      </c>
      <c r="T409" s="9" t="s">
        <v>1805</v>
      </c>
      <c r="U409" s="9" t="s">
        <v>1806</v>
      </c>
      <c r="V409" s="8" t="s">
        <v>47</v>
      </c>
      <c r="W409" s="9" t="s">
        <v>1807</v>
      </c>
      <c r="X409" s="8">
        <v>22122.0</v>
      </c>
      <c r="Y409" s="9" t="s">
        <v>1582</v>
      </c>
      <c r="Z409" s="11" t="s">
        <v>1809</v>
      </c>
      <c r="AA409" s="13" t="str">
        <f>33900000-15400000</f>
        <v> $  18,500,000 </v>
      </c>
      <c r="AB409" s="9" t="s">
        <v>1525</v>
      </c>
      <c r="AC409" s="9" t="s">
        <v>172</v>
      </c>
    </row>
    <row r="410" ht="14.25" customHeight="1">
      <c r="A410" s="8" t="s">
        <v>1507</v>
      </c>
      <c r="B410" s="9" t="s">
        <v>1508</v>
      </c>
      <c r="C410" s="8" t="s">
        <v>1509</v>
      </c>
      <c r="D410" s="9" t="s">
        <v>1510</v>
      </c>
      <c r="E410" s="9" t="s">
        <v>157</v>
      </c>
      <c r="F410" s="8" t="s">
        <v>1535</v>
      </c>
      <c r="G410" s="8" t="s">
        <v>1535</v>
      </c>
      <c r="H410" s="9" t="s">
        <v>1799</v>
      </c>
      <c r="I410" s="8" t="s">
        <v>1800</v>
      </c>
      <c r="J410" s="8" t="s">
        <v>94</v>
      </c>
      <c r="K410" s="9" t="s">
        <v>1801</v>
      </c>
      <c r="L410" s="8" t="s">
        <v>1539</v>
      </c>
      <c r="M410" s="9" t="s">
        <v>1540</v>
      </c>
      <c r="N410" s="8" t="s">
        <v>1802</v>
      </c>
      <c r="O410" s="9" t="s">
        <v>1803</v>
      </c>
      <c r="P410" s="8" t="s">
        <v>123</v>
      </c>
      <c r="Q410" s="10">
        <v>2.021763640008E12</v>
      </c>
      <c r="R410" s="10">
        <v>2.0211763640066E13</v>
      </c>
      <c r="S410" s="8" t="s">
        <v>1804</v>
      </c>
      <c r="T410" s="9" t="s">
        <v>1805</v>
      </c>
      <c r="U410" s="9" t="s">
        <v>1806</v>
      </c>
      <c r="V410" s="8" t="s">
        <v>62</v>
      </c>
      <c r="W410" s="9" t="s">
        <v>1810</v>
      </c>
      <c r="X410" s="8">
        <v>12122.0</v>
      </c>
      <c r="Y410" s="9" t="s">
        <v>1523</v>
      </c>
      <c r="Z410" s="11" t="s">
        <v>1811</v>
      </c>
      <c r="AA410" s="12">
        <v>6.0E7</v>
      </c>
      <c r="AB410" s="9" t="s">
        <v>1525</v>
      </c>
      <c r="AC410" s="9" t="s">
        <v>172</v>
      </c>
    </row>
    <row r="411" ht="14.25" customHeight="1">
      <c r="A411" s="8" t="s">
        <v>1507</v>
      </c>
      <c r="B411" s="9" t="s">
        <v>1508</v>
      </c>
      <c r="C411" s="8" t="s">
        <v>1509</v>
      </c>
      <c r="D411" s="9" t="s">
        <v>1510</v>
      </c>
      <c r="E411" s="9" t="s">
        <v>157</v>
      </c>
      <c r="F411" s="8" t="s">
        <v>1535</v>
      </c>
      <c r="G411" s="8" t="s">
        <v>1535</v>
      </c>
      <c r="H411" s="9" t="s">
        <v>1799</v>
      </c>
      <c r="I411" s="8" t="s">
        <v>1800</v>
      </c>
      <c r="J411" s="8" t="s">
        <v>94</v>
      </c>
      <c r="K411" s="9" t="s">
        <v>1801</v>
      </c>
      <c r="L411" s="8" t="s">
        <v>1539</v>
      </c>
      <c r="M411" s="9" t="s">
        <v>1540</v>
      </c>
      <c r="N411" s="8" t="s">
        <v>1802</v>
      </c>
      <c r="O411" s="9" t="s">
        <v>1803</v>
      </c>
      <c r="P411" s="8" t="s">
        <v>123</v>
      </c>
      <c r="Q411" s="10">
        <v>2.021763640008E12</v>
      </c>
      <c r="R411" s="10">
        <v>2.0211763640066E13</v>
      </c>
      <c r="S411" s="8" t="s">
        <v>1804</v>
      </c>
      <c r="T411" s="9" t="s">
        <v>1805</v>
      </c>
      <c r="U411" s="9" t="s">
        <v>1806</v>
      </c>
      <c r="V411" s="8" t="s">
        <v>65</v>
      </c>
      <c r="W411" s="9" t="s">
        <v>1812</v>
      </c>
      <c r="X411" s="8">
        <v>12122.0</v>
      </c>
      <c r="Y411" s="9" t="s">
        <v>1523</v>
      </c>
      <c r="Z411" s="11" t="s">
        <v>1813</v>
      </c>
      <c r="AA411" s="12">
        <v>6000000.0</v>
      </c>
      <c r="AB411" s="9" t="s">
        <v>1525</v>
      </c>
      <c r="AC411" s="9" t="s">
        <v>172</v>
      </c>
    </row>
    <row r="412" ht="14.25" customHeight="1">
      <c r="A412" s="8" t="s">
        <v>1507</v>
      </c>
      <c r="B412" s="9" t="s">
        <v>1508</v>
      </c>
      <c r="C412" s="8" t="s">
        <v>1509</v>
      </c>
      <c r="D412" s="9" t="s">
        <v>1510</v>
      </c>
      <c r="E412" s="9" t="s">
        <v>157</v>
      </c>
      <c r="F412" s="8" t="s">
        <v>1748</v>
      </c>
      <c r="G412" s="8" t="s">
        <v>1748</v>
      </c>
      <c r="H412" s="9" t="s">
        <v>1814</v>
      </c>
      <c r="I412" s="8" t="s">
        <v>1787</v>
      </c>
      <c r="J412" s="8" t="s">
        <v>271</v>
      </c>
      <c r="K412" s="9" t="s">
        <v>1788</v>
      </c>
      <c r="L412" s="8" t="s">
        <v>1655</v>
      </c>
      <c r="M412" s="9" t="s">
        <v>1752</v>
      </c>
      <c r="N412" s="8" t="s">
        <v>1789</v>
      </c>
      <c r="O412" s="9" t="s">
        <v>1790</v>
      </c>
      <c r="P412" s="8" t="s">
        <v>1543</v>
      </c>
      <c r="Q412" s="10">
        <v>2.021763640001E12</v>
      </c>
      <c r="R412" s="10">
        <v>2.0211763640067E13</v>
      </c>
      <c r="S412" s="8" t="s">
        <v>1815</v>
      </c>
      <c r="T412" s="9" t="s">
        <v>1816</v>
      </c>
      <c r="U412" s="9" t="s">
        <v>1817</v>
      </c>
      <c r="V412" s="8" t="s">
        <v>47</v>
      </c>
      <c r="W412" s="9" t="s">
        <v>1818</v>
      </c>
      <c r="X412" s="8">
        <v>12122.0</v>
      </c>
      <c r="Y412" s="9" t="s">
        <v>1523</v>
      </c>
      <c r="Z412" s="11" t="s">
        <v>1819</v>
      </c>
      <c r="AA412" s="12">
        <v>8000000.0</v>
      </c>
      <c r="AB412" s="9" t="s">
        <v>1525</v>
      </c>
      <c r="AC412" s="9" t="s">
        <v>172</v>
      </c>
    </row>
    <row r="413" ht="14.25" customHeight="1">
      <c r="A413" s="8" t="s">
        <v>1507</v>
      </c>
      <c r="B413" s="9" t="s">
        <v>1508</v>
      </c>
      <c r="C413" s="8" t="s">
        <v>1509</v>
      </c>
      <c r="D413" s="9" t="s">
        <v>1510</v>
      </c>
      <c r="E413" s="9" t="s">
        <v>157</v>
      </c>
      <c r="F413" s="8" t="s">
        <v>1748</v>
      </c>
      <c r="G413" s="8" t="s">
        <v>1748</v>
      </c>
      <c r="H413" s="9" t="s">
        <v>1814</v>
      </c>
      <c r="I413" s="8" t="s">
        <v>1781</v>
      </c>
      <c r="J413" s="8" t="s">
        <v>136</v>
      </c>
      <c r="K413" s="9" t="s">
        <v>1782</v>
      </c>
      <c r="L413" s="8" t="s">
        <v>1655</v>
      </c>
      <c r="M413" s="9" t="s">
        <v>1752</v>
      </c>
      <c r="N413" s="8" t="s">
        <v>1783</v>
      </c>
      <c r="O413" s="9" t="s">
        <v>1784</v>
      </c>
      <c r="P413" s="8" t="s">
        <v>1543</v>
      </c>
      <c r="Q413" s="10">
        <v>2.021763640001E12</v>
      </c>
      <c r="R413" s="10">
        <v>2.0211763640067E13</v>
      </c>
      <c r="S413" s="8" t="s">
        <v>1815</v>
      </c>
      <c r="T413" s="9" t="s">
        <v>1816</v>
      </c>
      <c r="U413" s="9" t="s">
        <v>1817</v>
      </c>
      <c r="V413" s="8" t="s">
        <v>62</v>
      </c>
      <c r="W413" s="9" t="s">
        <v>1820</v>
      </c>
      <c r="X413" s="8">
        <v>12122.0</v>
      </c>
      <c r="Y413" s="9" t="s">
        <v>1523</v>
      </c>
      <c r="Z413" s="11" t="s">
        <v>1821</v>
      </c>
      <c r="AA413" s="12">
        <v>5200000.0</v>
      </c>
      <c r="AB413" s="9" t="s">
        <v>1525</v>
      </c>
      <c r="AC413" s="9" t="s">
        <v>172</v>
      </c>
    </row>
    <row r="414" ht="14.25" customHeight="1">
      <c r="A414" s="8" t="s">
        <v>1507</v>
      </c>
      <c r="B414" s="9" t="s">
        <v>1508</v>
      </c>
      <c r="C414" s="8" t="s">
        <v>1509</v>
      </c>
      <c r="D414" s="9" t="s">
        <v>1510</v>
      </c>
      <c r="E414" s="9" t="s">
        <v>157</v>
      </c>
      <c r="F414" s="8" t="s">
        <v>1697</v>
      </c>
      <c r="G414" s="8" t="s">
        <v>1697</v>
      </c>
      <c r="H414" s="9" t="s">
        <v>1698</v>
      </c>
      <c r="I414" s="8" t="s">
        <v>1822</v>
      </c>
      <c r="J414" s="8" t="s">
        <v>94</v>
      </c>
      <c r="K414" s="9" t="s">
        <v>1823</v>
      </c>
      <c r="L414" s="8" t="s">
        <v>1824</v>
      </c>
      <c r="M414" s="9" t="s">
        <v>1825</v>
      </c>
      <c r="N414" s="8" t="s">
        <v>1826</v>
      </c>
      <c r="O414" s="9" t="s">
        <v>1827</v>
      </c>
      <c r="P414" s="8" t="s">
        <v>1543</v>
      </c>
      <c r="Q414" s="10">
        <v>2.021763640005E12</v>
      </c>
      <c r="R414" s="10">
        <v>2.0211763640068E13</v>
      </c>
      <c r="S414" s="8" t="s">
        <v>1828</v>
      </c>
      <c r="T414" s="9" t="s">
        <v>1829</v>
      </c>
      <c r="U414" s="9" t="s">
        <v>1830</v>
      </c>
      <c r="V414" s="8" t="s">
        <v>47</v>
      </c>
      <c r="W414" s="9" t="s">
        <v>1831</v>
      </c>
      <c r="X414" s="8">
        <v>11101.0</v>
      </c>
      <c r="Y414" s="9" t="s">
        <v>49</v>
      </c>
      <c r="Z414" s="11" t="s">
        <v>1832</v>
      </c>
      <c r="AA414" s="12">
        <v>1000.0</v>
      </c>
      <c r="AB414" s="9" t="s">
        <v>1525</v>
      </c>
      <c r="AC414" s="9" t="s">
        <v>172</v>
      </c>
    </row>
    <row r="415" ht="14.25" customHeight="1">
      <c r="A415" s="8" t="s">
        <v>1507</v>
      </c>
      <c r="B415" s="9" t="s">
        <v>1508</v>
      </c>
      <c r="C415" s="8" t="s">
        <v>1509</v>
      </c>
      <c r="D415" s="9" t="s">
        <v>1510</v>
      </c>
      <c r="E415" s="9" t="s">
        <v>157</v>
      </c>
      <c r="F415" s="8" t="s">
        <v>1697</v>
      </c>
      <c r="G415" s="8" t="s">
        <v>1697</v>
      </c>
      <c r="H415" s="9" t="s">
        <v>1698</v>
      </c>
      <c r="I415" s="8" t="s">
        <v>1822</v>
      </c>
      <c r="J415" s="8" t="s">
        <v>94</v>
      </c>
      <c r="K415" s="9" t="s">
        <v>1823</v>
      </c>
      <c r="L415" s="8" t="s">
        <v>1824</v>
      </c>
      <c r="M415" s="9" t="s">
        <v>1825</v>
      </c>
      <c r="N415" s="8" t="s">
        <v>1826</v>
      </c>
      <c r="O415" s="9" t="s">
        <v>1827</v>
      </c>
      <c r="P415" s="8" t="s">
        <v>1543</v>
      </c>
      <c r="Q415" s="10">
        <v>2.021763640005E12</v>
      </c>
      <c r="R415" s="10">
        <v>2.0211763640068E13</v>
      </c>
      <c r="S415" s="8" t="s">
        <v>1828</v>
      </c>
      <c r="T415" s="9" t="s">
        <v>1829</v>
      </c>
      <c r="U415" s="9" t="s">
        <v>1830</v>
      </c>
      <c r="V415" s="8" t="s">
        <v>62</v>
      </c>
      <c r="W415" s="9" t="s">
        <v>1833</v>
      </c>
      <c r="X415" s="8">
        <v>12122.0</v>
      </c>
      <c r="Y415" s="9" t="s">
        <v>1523</v>
      </c>
      <c r="Z415" s="11" t="s">
        <v>1834</v>
      </c>
      <c r="AA415" s="12">
        <v>7.7E7</v>
      </c>
      <c r="AB415" s="9" t="s">
        <v>1525</v>
      </c>
      <c r="AC415" s="9" t="s">
        <v>172</v>
      </c>
    </row>
    <row r="416" ht="14.25" customHeight="1">
      <c r="A416" s="8" t="s">
        <v>1507</v>
      </c>
      <c r="B416" s="9" t="s">
        <v>1508</v>
      </c>
      <c r="C416" s="8" t="s">
        <v>1509</v>
      </c>
      <c r="D416" s="9" t="s">
        <v>1510</v>
      </c>
      <c r="E416" s="9" t="s">
        <v>157</v>
      </c>
      <c r="F416" s="8" t="s">
        <v>1835</v>
      </c>
      <c r="G416" s="8" t="s">
        <v>1835</v>
      </c>
      <c r="H416" s="9" t="s">
        <v>1836</v>
      </c>
      <c r="I416" s="8" t="s">
        <v>1837</v>
      </c>
      <c r="J416" s="8" t="s">
        <v>38</v>
      </c>
      <c r="K416" s="9" t="s">
        <v>1838</v>
      </c>
      <c r="L416" s="8" t="s">
        <v>1839</v>
      </c>
      <c r="M416" s="9" t="s">
        <v>1840</v>
      </c>
      <c r="N416" s="8" t="s">
        <v>1841</v>
      </c>
      <c r="O416" s="9" t="s">
        <v>1842</v>
      </c>
      <c r="P416" s="8" t="s">
        <v>1543</v>
      </c>
      <c r="Q416" s="10">
        <v>2.021763640003E12</v>
      </c>
      <c r="R416" s="10">
        <v>2.0211763640069E13</v>
      </c>
      <c r="S416" s="8" t="s">
        <v>1843</v>
      </c>
      <c r="T416" s="9" t="s">
        <v>1844</v>
      </c>
      <c r="U416" s="9" t="s">
        <v>1845</v>
      </c>
      <c r="V416" s="8" t="s">
        <v>47</v>
      </c>
      <c r="W416" s="9" t="s">
        <v>1846</v>
      </c>
      <c r="X416" s="8">
        <v>12122.0</v>
      </c>
      <c r="Y416" s="9" t="s">
        <v>1523</v>
      </c>
      <c r="Z416" s="11" t="s">
        <v>1847</v>
      </c>
      <c r="AA416" s="12">
        <v>3.1E7</v>
      </c>
      <c r="AB416" s="9" t="s">
        <v>1525</v>
      </c>
      <c r="AC416" s="9" t="s">
        <v>172</v>
      </c>
    </row>
    <row r="417" ht="14.25" customHeight="1">
      <c r="A417" s="8" t="s">
        <v>1507</v>
      </c>
      <c r="B417" s="9" t="s">
        <v>1508</v>
      </c>
      <c r="C417" s="8" t="s">
        <v>1509</v>
      </c>
      <c r="D417" s="9" t="s">
        <v>1510</v>
      </c>
      <c r="E417" s="9" t="s">
        <v>157</v>
      </c>
      <c r="F417" s="8" t="s">
        <v>1835</v>
      </c>
      <c r="G417" s="8" t="s">
        <v>1835</v>
      </c>
      <c r="H417" s="9" t="s">
        <v>1836</v>
      </c>
      <c r="I417" s="8" t="s">
        <v>1837</v>
      </c>
      <c r="J417" s="8" t="s">
        <v>38</v>
      </c>
      <c r="K417" s="9" t="s">
        <v>1838</v>
      </c>
      <c r="L417" s="8" t="s">
        <v>1839</v>
      </c>
      <c r="M417" s="9" t="s">
        <v>1840</v>
      </c>
      <c r="N417" s="8" t="s">
        <v>1841</v>
      </c>
      <c r="O417" s="9" t="s">
        <v>1842</v>
      </c>
      <c r="P417" s="8" t="s">
        <v>1543</v>
      </c>
      <c r="Q417" s="10">
        <v>2.021763640003E12</v>
      </c>
      <c r="R417" s="10">
        <v>2.0211763640069E13</v>
      </c>
      <c r="S417" s="8" t="s">
        <v>1843</v>
      </c>
      <c r="T417" s="9" t="s">
        <v>1844</v>
      </c>
      <c r="U417" s="9" t="s">
        <v>1845</v>
      </c>
      <c r="V417" s="8" t="s">
        <v>62</v>
      </c>
      <c r="W417" s="9" t="s">
        <v>1848</v>
      </c>
      <c r="X417" s="8">
        <v>11101.0</v>
      </c>
      <c r="Y417" s="9" t="s">
        <v>49</v>
      </c>
      <c r="Z417" s="11" t="s">
        <v>1849</v>
      </c>
      <c r="AA417" s="12">
        <v>3.85E7</v>
      </c>
      <c r="AB417" s="9" t="s">
        <v>1525</v>
      </c>
      <c r="AC417" s="9" t="s">
        <v>172</v>
      </c>
    </row>
    <row r="418" ht="14.25" customHeight="1">
      <c r="A418" s="8" t="s">
        <v>1507</v>
      </c>
      <c r="B418" s="9" t="s">
        <v>1508</v>
      </c>
      <c r="C418" s="8" t="s">
        <v>1509</v>
      </c>
      <c r="D418" s="9" t="s">
        <v>1510</v>
      </c>
      <c r="E418" s="9" t="s">
        <v>157</v>
      </c>
      <c r="F418" s="8" t="s">
        <v>1835</v>
      </c>
      <c r="G418" s="8" t="s">
        <v>1835</v>
      </c>
      <c r="H418" s="9" t="s">
        <v>1836</v>
      </c>
      <c r="I418" s="8" t="s">
        <v>1837</v>
      </c>
      <c r="J418" s="8" t="s">
        <v>38</v>
      </c>
      <c r="K418" s="9" t="s">
        <v>1838</v>
      </c>
      <c r="L418" s="8" t="s">
        <v>1839</v>
      </c>
      <c r="M418" s="9" t="s">
        <v>1840</v>
      </c>
      <c r="N418" s="8" t="s">
        <v>1841</v>
      </c>
      <c r="O418" s="9" t="s">
        <v>1842</v>
      </c>
      <c r="P418" s="8" t="s">
        <v>1543</v>
      </c>
      <c r="Q418" s="10">
        <v>2.021763640003E12</v>
      </c>
      <c r="R418" s="10">
        <v>2.0211763640069E13</v>
      </c>
      <c r="S418" s="8" t="s">
        <v>1843</v>
      </c>
      <c r="T418" s="9" t="s">
        <v>1844</v>
      </c>
      <c r="U418" s="9" t="s">
        <v>1845</v>
      </c>
      <c r="V418" s="8" t="s">
        <v>62</v>
      </c>
      <c r="W418" s="9" t="s">
        <v>1848</v>
      </c>
      <c r="X418" s="8">
        <v>12122.0</v>
      </c>
      <c r="Y418" s="9" t="s">
        <v>1523</v>
      </c>
      <c r="Z418" s="11" t="s">
        <v>1850</v>
      </c>
      <c r="AA418" s="12">
        <v>2.0E7</v>
      </c>
      <c r="AB418" s="9" t="s">
        <v>1525</v>
      </c>
      <c r="AC418" s="9" t="s">
        <v>172</v>
      </c>
    </row>
    <row r="419" ht="14.25" customHeight="1">
      <c r="A419" s="8" t="s">
        <v>29</v>
      </c>
      <c r="B419" s="9" t="s">
        <v>30</v>
      </c>
      <c r="C419" s="8" t="s">
        <v>31</v>
      </c>
      <c r="D419" s="9" t="s">
        <v>32</v>
      </c>
      <c r="E419" s="9" t="s">
        <v>33</v>
      </c>
      <c r="F419" s="8" t="s">
        <v>34</v>
      </c>
      <c r="G419" s="8" t="s">
        <v>35</v>
      </c>
      <c r="H419" s="9" t="s">
        <v>36</v>
      </c>
      <c r="I419" s="8" t="s">
        <v>37</v>
      </c>
      <c r="J419" s="8" t="s">
        <v>38</v>
      </c>
      <c r="K419" s="9" t="s">
        <v>39</v>
      </c>
      <c r="L419" s="8" t="s">
        <v>40</v>
      </c>
      <c r="M419" s="9" t="s">
        <v>41</v>
      </c>
      <c r="N419" s="8" t="s">
        <v>1851</v>
      </c>
      <c r="O419" s="9" t="s">
        <v>1852</v>
      </c>
      <c r="P419" s="8" t="s">
        <v>1853</v>
      </c>
      <c r="Q419" s="10">
        <v>2.020763640088E12</v>
      </c>
      <c r="R419" s="10">
        <v>2.021176364007E13</v>
      </c>
      <c r="S419" s="8" t="s">
        <v>1854</v>
      </c>
      <c r="T419" s="9" t="s">
        <v>1855</v>
      </c>
      <c r="U419" s="9" t="s">
        <v>1856</v>
      </c>
      <c r="V419" s="8" t="s">
        <v>47</v>
      </c>
      <c r="W419" s="9" t="s">
        <v>1857</v>
      </c>
      <c r="X419" s="8">
        <v>12113.0</v>
      </c>
      <c r="Y419" s="9" t="s">
        <v>52</v>
      </c>
      <c r="Z419" s="11" t="s">
        <v>1858</v>
      </c>
      <c r="AA419" s="12">
        <v>1.15E8</v>
      </c>
      <c r="AB419" s="9" t="s">
        <v>30</v>
      </c>
      <c r="AC419" s="9" t="s">
        <v>51</v>
      </c>
    </row>
    <row r="420" ht="14.25" customHeight="1">
      <c r="A420" s="8" t="s">
        <v>29</v>
      </c>
      <c r="B420" s="9" t="s">
        <v>30</v>
      </c>
      <c r="C420" s="8" t="s">
        <v>31</v>
      </c>
      <c r="D420" s="9" t="s">
        <v>32</v>
      </c>
      <c r="E420" s="9" t="s">
        <v>33</v>
      </c>
      <c r="F420" s="8" t="s">
        <v>34</v>
      </c>
      <c r="G420" s="8" t="s">
        <v>35</v>
      </c>
      <c r="H420" s="9" t="s">
        <v>36</v>
      </c>
      <c r="I420" s="8" t="s">
        <v>37</v>
      </c>
      <c r="J420" s="8" t="s">
        <v>38</v>
      </c>
      <c r="K420" s="9" t="s">
        <v>39</v>
      </c>
      <c r="L420" s="8" t="s">
        <v>40</v>
      </c>
      <c r="M420" s="9" t="s">
        <v>41</v>
      </c>
      <c r="N420" s="8" t="s">
        <v>1851</v>
      </c>
      <c r="O420" s="9" t="s">
        <v>1852</v>
      </c>
      <c r="P420" s="8" t="s">
        <v>1853</v>
      </c>
      <c r="Q420" s="10">
        <v>2.020763640088E12</v>
      </c>
      <c r="R420" s="10">
        <v>2.021176364007E13</v>
      </c>
      <c r="S420" s="8" t="s">
        <v>1854</v>
      </c>
      <c r="T420" s="9" t="s">
        <v>1855</v>
      </c>
      <c r="U420" s="9" t="s">
        <v>1856</v>
      </c>
      <c r="V420" s="8" t="s">
        <v>62</v>
      </c>
      <c r="W420" s="9" t="s">
        <v>1859</v>
      </c>
      <c r="X420" s="8">
        <v>12113.0</v>
      </c>
      <c r="Y420" s="9" t="s">
        <v>52</v>
      </c>
      <c r="Z420" s="11" t="s">
        <v>1860</v>
      </c>
      <c r="AA420" s="12">
        <v>1.02E8</v>
      </c>
      <c r="AB420" s="9" t="s">
        <v>30</v>
      </c>
      <c r="AC420" s="9" t="s">
        <v>51</v>
      </c>
    </row>
    <row r="421" ht="14.25" customHeight="1">
      <c r="A421" s="8" t="s">
        <v>29</v>
      </c>
      <c r="B421" s="9" t="s">
        <v>30</v>
      </c>
      <c r="C421" s="8" t="s">
        <v>31</v>
      </c>
      <c r="D421" s="9" t="s">
        <v>32</v>
      </c>
      <c r="E421" s="9" t="s">
        <v>33</v>
      </c>
      <c r="F421" s="8" t="s">
        <v>34</v>
      </c>
      <c r="G421" s="8" t="s">
        <v>35</v>
      </c>
      <c r="H421" s="9" t="s">
        <v>36</v>
      </c>
      <c r="I421" s="8" t="s">
        <v>37</v>
      </c>
      <c r="J421" s="8" t="s">
        <v>38</v>
      </c>
      <c r="K421" s="9" t="s">
        <v>39</v>
      </c>
      <c r="L421" s="8" t="s">
        <v>40</v>
      </c>
      <c r="M421" s="9" t="s">
        <v>41</v>
      </c>
      <c r="N421" s="8" t="s">
        <v>1851</v>
      </c>
      <c r="O421" s="9" t="s">
        <v>1852</v>
      </c>
      <c r="P421" s="8" t="s">
        <v>1853</v>
      </c>
      <c r="Q421" s="10">
        <v>2.020763640088E12</v>
      </c>
      <c r="R421" s="10">
        <v>2.021176364007E13</v>
      </c>
      <c r="S421" s="8" t="s">
        <v>1854</v>
      </c>
      <c r="T421" s="9" t="s">
        <v>1855</v>
      </c>
      <c r="U421" s="9" t="s">
        <v>1856</v>
      </c>
      <c r="V421" s="8" t="s">
        <v>65</v>
      </c>
      <c r="W421" s="9" t="s">
        <v>1861</v>
      </c>
      <c r="X421" s="8">
        <v>12113.0</v>
      </c>
      <c r="Y421" s="9" t="s">
        <v>52</v>
      </c>
      <c r="Z421" s="11" t="s">
        <v>1862</v>
      </c>
      <c r="AA421" s="12">
        <v>4.8E7</v>
      </c>
      <c r="AB421" s="9" t="s">
        <v>30</v>
      </c>
      <c r="AC421" s="9" t="s">
        <v>51</v>
      </c>
    </row>
    <row r="422" ht="14.25" customHeight="1">
      <c r="A422" s="8" t="s">
        <v>29</v>
      </c>
      <c r="B422" s="9" t="s">
        <v>30</v>
      </c>
      <c r="C422" s="8" t="s">
        <v>31</v>
      </c>
      <c r="D422" s="9" t="s">
        <v>32</v>
      </c>
      <c r="E422" s="9" t="s">
        <v>33</v>
      </c>
      <c r="F422" s="8" t="s">
        <v>34</v>
      </c>
      <c r="G422" s="8" t="s">
        <v>35</v>
      </c>
      <c r="H422" s="9" t="s">
        <v>36</v>
      </c>
      <c r="I422" s="8" t="s">
        <v>37</v>
      </c>
      <c r="J422" s="8" t="s">
        <v>38</v>
      </c>
      <c r="K422" s="9" t="s">
        <v>39</v>
      </c>
      <c r="L422" s="8" t="s">
        <v>40</v>
      </c>
      <c r="M422" s="9" t="s">
        <v>41</v>
      </c>
      <c r="N422" s="8" t="s">
        <v>1851</v>
      </c>
      <c r="O422" s="9" t="s">
        <v>1852</v>
      </c>
      <c r="P422" s="8" t="s">
        <v>1853</v>
      </c>
      <c r="Q422" s="10">
        <v>2.020763640088E12</v>
      </c>
      <c r="R422" s="10">
        <v>2.021176364007E13</v>
      </c>
      <c r="S422" s="8" t="s">
        <v>1854</v>
      </c>
      <c r="T422" s="9" t="s">
        <v>1855</v>
      </c>
      <c r="U422" s="9" t="s">
        <v>1856</v>
      </c>
      <c r="V422" s="8" t="s">
        <v>70</v>
      </c>
      <c r="W422" s="9" t="s">
        <v>1863</v>
      </c>
      <c r="X422" s="8">
        <v>12113.0</v>
      </c>
      <c r="Y422" s="9" t="s">
        <v>52</v>
      </c>
      <c r="Z422" s="11" t="s">
        <v>1864</v>
      </c>
      <c r="AA422" s="12">
        <v>4.5E7</v>
      </c>
      <c r="AB422" s="9" t="s">
        <v>30</v>
      </c>
      <c r="AC422" s="9" t="s">
        <v>51</v>
      </c>
    </row>
    <row r="423" ht="14.25" customHeight="1">
      <c r="A423" s="8" t="s">
        <v>29</v>
      </c>
      <c r="B423" s="9" t="s">
        <v>30</v>
      </c>
      <c r="C423" s="8" t="s">
        <v>31</v>
      </c>
      <c r="D423" s="9" t="s">
        <v>32</v>
      </c>
      <c r="E423" s="9" t="s">
        <v>33</v>
      </c>
      <c r="F423" s="8" t="s">
        <v>34</v>
      </c>
      <c r="G423" s="8" t="s">
        <v>35</v>
      </c>
      <c r="H423" s="9" t="s">
        <v>36</v>
      </c>
      <c r="I423" s="8" t="s">
        <v>37</v>
      </c>
      <c r="J423" s="8" t="s">
        <v>38</v>
      </c>
      <c r="K423" s="9" t="s">
        <v>39</v>
      </c>
      <c r="L423" s="8" t="s">
        <v>40</v>
      </c>
      <c r="M423" s="9" t="s">
        <v>41</v>
      </c>
      <c r="N423" s="8" t="s">
        <v>1851</v>
      </c>
      <c r="O423" s="9" t="s">
        <v>1852</v>
      </c>
      <c r="P423" s="8" t="s">
        <v>1853</v>
      </c>
      <c r="Q423" s="10">
        <v>2.020763640088E12</v>
      </c>
      <c r="R423" s="10">
        <v>2.021176364007E13</v>
      </c>
      <c r="S423" s="8" t="s">
        <v>1854</v>
      </c>
      <c r="T423" s="9" t="s">
        <v>1855</v>
      </c>
      <c r="U423" s="9" t="s">
        <v>1856</v>
      </c>
      <c r="V423" s="8" t="s">
        <v>142</v>
      </c>
      <c r="W423" s="9" t="s">
        <v>1865</v>
      </c>
      <c r="X423" s="8">
        <v>11101.0</v>
      </c>
      <c r="Y423" s="9" t="s">
        <v>49</v>
      </c>
      <c r="Z423" s="11" t="s">
        <v>1866</v>
      </c>
      <c r="AA423" s="12">
        <v>9.0E7</v>
      </c>
      <c r="AB423" s="9" t="s">
        <v>30</v>
      </c>
      <c r="AC423" s="9" t="s">
        <v>51</v>
      </c>
    </row>
    <row r="424" ht="14.25" customHeight="1">
      <c r="A424" s="8" t="s">
        <v>29</v>
      </c>
      <c r="B424" s="9" t="s">
        <v>30</v>
      </c>
      <c r="C424" s="8" t="s">
        <v>31</v>
      </c>
      <c r="D424" s="9" t="s">
        <v>32</v>
      </c>
      <c r="E424" s="9" t="s">
        <v>33</v>
      </c>
      <c r="F424" s="8" t="s">
        <v>34</v>
      </c>
      <c r="G424" s="8" t="s">
        <v>35</v>
      </c>
      <c r="H424" s="9" t="s">
        <v>36</v>
      </c>
      <c r="I424" s="8" t="s">
        <v>37</v>
      </c>
      <c r="J424" s="8" t="s">
        <v>38</v>
      </c>
      <c r="K424" s="9" t="s">
        <v>39</v>
      </c>
      <c r="L424" s="8" t="s">
        <v>40</v>
      </c>
      <c r="M424" s="9" t="s">
        <v>41</v>
      </c>
      <c r="N424" s="8" t="s">
        <v>1851</v>
      </c>
      <c r="O424" s="9" t="s">
        <v>1852</v>
      </c>
      <c r="P424" s="8" t="s">
        <v>1853</v>
      </c>
      <c r="Q424" s="10">
        <v>2.020763640088E12</v>
      </c>
      <c r="R424" s="10">
        <v>2.021176364007E13</v>
      </c>
      <c r="S424" s="8" t="s">
        <v>1854</v>
      </c>
      <c r="T424" s="9" t="s">
        <v>1855</v>
      </c>
      <c r="U424" s="9" t="s">
        <v>1856</v>
      </c>
      <c r="V424" s="8" t="s">
        <v>150</v>
      </c>
      <c r="W424" s="9" t="s">
        <v>1867</v>
      </c>
      <c r="X424" s="8">
        <v>11101.0</v>
      </c>
      <c r="Y424" s="9" t="s">
        <v>49</v>
      </c>
      <c r="Z424" s="11" t="s">
        <v>1868</v>
      </c>
      <c r="AA424" s="12">
        <v>0.0</v>
      </c>
      <c r="AB424" s="9" t="s">
        <v>30</v>
      </c>
      <c r="AC424" s="9" t="s">
        <v>51</v>
      </c>
    </row>
    <row r="425" ht="14.25" customHeight="1">
      <c r="A425" s="8" t="s">
        <v>29</v>
      </c>
      <c r="B425" s="9" t="s">
        <v>30</v>
      </c>
      <c r="C425" s="8" t="s">
        <v>31</v>
      </c>
      <c r="D425" s="9" t="s">
        <v>32</v>
      </c>
      <c r="E425" s="9" t="s">
        <v>33</v>
      </c>
      <c r="F425" s="8" t="s">
        <v>34</v>
      </c>
      <c r="G425" s="8" t="s">
        <v>35</v>
      </c>
      <c r="H425" s="9" t="s">
        <v>36</v>
      </c>
      <c r="I425" s="8" t="s">
        <v>37</v>
      </c>
      <c r="J425" s="8" t="s">
        <v>38</v>
      </c>
      <c r="K425" s="9" t="s">
        <v>39</v>
      </c>
      <c r="L425" s="8" t="s">
        <v>40</v>
      </c>
      <c r="M425" s="9" t="s">
        <v>41</v>
      </c>
      <c r="N425" s="8" t="s">
        <v>1851</v>
      </c>
      <c r="O425" s="9" t="s">
        <v>1852</v>
      </c>
      <c r="P425" s="8" t="s">
        <v>1853</v>
      </c>
      <c r="Q425" s="10">
        <v>2.020763640088E12</v>
      </c>
      <c r="R425" s="10">
        <v>2.021176364007E13</v>
      </c>
      <c r="S425" s="8" t="s">
        <v>1854</v>
      </c>
      <c r="T425" s="9" t="s">
        <v>1855</v>
      </c>
      <c r="U425" s="9" t="s">
        <v>1856</v>
      </c>
      <c r="V425" s="8" t="s">
        <v>206</v>
      </c>
      <c r="W425" s="9" t="s">
        <v>1869</v>
      </c>
      <c r="X425" s="8">
        <v>11101.0</v>
      </c>
      <c r="Y425" s="9" t="s">
        <v>49</v>
      </c>
      <c r="Z425" s="11" t="s">
        <v>1870</v>
      </c>
      <c r="AA425" s="12">
        <v>1.35E8</v>
      </c>
      <c r="AB425" s="9" t="s">
        <v>30</v>
      </c>
      <c r="AC425" s="9" t="s">
        <v>51</v>
      </c>
    </row>
    <row r="426" ht="14.25" customHeight="1">
      <c r="A426" s="8" t="s">
        <v>29</v>
      </c>
      <c r="B426" s="9" t="s">
        <v>30</v>
      </c>
      <c r="C426" s="8" t="s">
        <v>31</v>
      </c>
      <c r="D426" s="9" t="s">
        <v>32</v>
      </c>
      <c r="E426" s="9" t="s">
        <v>33</v>
      </c>
      <c r="F426" s="8" t="s">
        <v>34</v>
      </c>
      <c r="G426" s="8" t="s">
        <v>35</v>
      </c>
      <c r="H426" s="9" t="s">
        <v>36</v>
      </c>
      <c r="I426" s="8" t="s">
        <v>37</v>
      </c>
      <c r="J426" s="8" t="s">
        <v>38</v>
      </c>
      <c r="K426" s="9" t="s">
        <v>39</v>
      </c>
      <c r="L426" s="8" t="s">
        <v>40</v>
      </c>
      <c r="M426" s="9" t="s">
        <v>41</v>
      </c>
      <c r="N426" s="8" t="s">
        <v>1851</v>
      </c>
      <c r="O426" s="9" t="s">
        <v>1852</v>
      </c>
      <c r="P426" s="8" t="s">
        <v>1853</v>
      </c>
      <c r="Q426" s="10">
        <v>2.020763640088E12</v>
      </c>
      <c r="R426" s="10">
        <v>2.021176364007E13</v>
      </c>
      <c r="S426" s="8" t="s">
        <v>1854</v>
      </c>
      <c r="T426" s="9" t="s">
        <v>1855</v>
      </c>
      <c r="U426" s="9" t="s">
        <v>1856</v>
      </c>
      <c r="V426" s="8" t="s">
        <v>209</v>
      </c>
      <c r="W426" s="9" t="s">
        <v>1871</v>
      </c>
      <c r="X426" s="8">
        <v>11101.0</v>
      </c>
      <c r="Y426" s="9" t="s">
        <v>49</v>
      </c>
      <c r="Z426" s="11" t="s">
        <v>1872</v>
      </c>
      <c r="AA426" s="12">
        <v>3.0E7</v>
      </c>
      <c r="AB426" s="9" t="s">
        <v>30</v>
      </c>
      <c r="AC426" s="9" t="s">
        <v>51</v>
      </c>
    </row>
    <row r="427" ht="14.25" customHeight="1">
      <c r="A427" s="8" t="s">
        <v>29</v>
      </c>
      <c r="B427" s="9" t="s">
        <v>30</v>
      </c>
      <c r="C427" s="8" t="s">
        <v>31</v>
      </c>
      <c r="D427" s="9" t="s">
        <v>32</v>
      </c>
      <c r="E427" s="9" t="s">
        <v>33</v>
      </c>
      <c r="F427" s="8" t="s">
        <v>34</v>
      </c>
      <c r="G427" s="8" t="s">
        <v>35</v>
      </c>
      <c r="H427" s="9" t="s">
        <v>36</v>
      </c>
      <c r="I427" s="8" t="s">
        <v>37</v>
      </c>
      <c r="J427" s="8" t="s">
        <v>38</v>
      </c>
      <c r="K427" s="9" t="s">
        <v>39</v>
      </c>
      <c r="L427" s="8" t="s">
        <v>40</v>
      </c>
      <c r="M427" s="9" t="s">
        <v>41</v>
      </c>
      <c r="N427" s="8" t="s">
        <v>1851</v>
      </c>
      <c r="O427" s="9" t="s">
        <v>1852</v>
      </c>
      <c r="P427" s="8" t="s">
        <v>1853</v>
      </c>
      <c r="Q427" s="10">
        <v>2.020763640088E12</v>
      </c>
      <c r="R427" s="10">
        <v>2.021176364007E13</v>
      </c>
      <c r="S427" s="8" t="s">
        <v>1854</v>
      </c>
      <c r="T427" s="9" t="s">
        <v>1855</v>
      </c>
      <c r="U427" s="9" t="s">
        <v>1856</v>
      </c>
      <c r="V427" s="8" t="s">
        <v>212</v>
      </c>
      <c r="W427" s="9" t="s">
        <v>1873</v>
      </c>
      <c r="X427" s="8">
        <v>11101.0</v>
      </c>
      <c r="Y427" s="9" t="s">
        <v>49</v>
      </c>
      <c r="Z427" s="11" t="s">
        <v>1874</v>
      </c>
      <c r="AA427" s="12">
        <v>1.5E7</v>
      </c>
      <c r="AB427" s="9" t="s">
        <v>30</v>
      </c>
      <c r="AC427" s="9" t="s">
        <v>51</v>
      </c>
    </row>
    <row r="428" ht="14.25" customHeight="1">
      <c r="A428" s="8" t="s">
        <v>29</v>
      </c>
      <c r="B428" s="9" t="s">
        <v>30</v>
      </c>
      <c r="C428" s="8" t="s">
        <v>31</v>
      </c>
      <c r="D428" s="9" t="s">
        <v>32</v>
      </c>
      <c r="E428" s="9" t="s">
        <v>33</v>
      </c>
      <c r="F428" s="8" t="s">
        <v>34</v>
      </c>
      <c r="G428" s="8" t="s">
        <v>35</v>
      </c>
      <c r="H428" s="9" t="s">
        <v>36</v>
      </c>
      <c r="I428" s="8" t="s">
        <v>1875</v>
      </c>
      <c r="J428" s="8" t="s">
        <v>136</v>
      </c>
      <c r="K428" s="9" t="s">
        <v>1876</v>
      </c>
      <c r="L428" s="8" t="s">
        <v>40</v>
      </c>
      <c r="M428" s="9" t="s">
        <v>41</v>
      </c>
      <c r="N428" s="8" t="s">
        <v>1877</v>
      </c>
      <c r="O428" s="9" t="s">
        <v>1878</v>
      </c>
      <c r="P428" s="8" t="s">
        <v>1618</v>
      </c>
      <c r="Q428" s="10">
        <v>2.020763640086E12</v>
      </c>
      <c r="R428" s="10">
        <v>2.0211763640071E13</v>
      </c>
      <c r="S428" s="8" t="s">
        <v>1879</v>
      </c>
      <c r="T428" s="9" t="s">
        <v>1880</v>
      </c>
      <c r="U428" s="9" t="s">
        <v>1881</v>
      </c>
      <c r="V428" s="8" t="s">
        <v>47</v>
      </c>
      <c r="W428" s="9" t="s">
        <v>1882</v>
      </c>
      <c r="X428" s="8">
        <v>12111.0</v>
      </c>
      <c r="Y428" s="9" t="s">
        <v>1883</v>
      </c>
      <c r="Z428" s="11" t="s">
        <v>1884</v>
      </c>
      <c r="AA428" s="12">
        <v>4.39418412E8</v>
      </c>
      <c r="AB428" s="9" t="s">
        <v>30</v>
      </c>
      <c r="AC428" s="9" t="s">
        <v>51</v>
      </c>
    </row>
    <row r="429" ht="14.25" customHeight="1">
      <c r="A429" s="8" t="s">
        <v>29</v>
      </c>
      <c r="B429" s="9" t="s">
        <v>30</v>
      </c>
      <c r="C429" s="8" t="s">
        <v>31</v>
      </c>
      <c r="D429" s="9" t="s">
        <v>32</v>
      </c>
      <c r="E429" s="9" t="s">
        <v>33</v>
      </c>
      <c r="F429" s="8" t="s">
        <v>34</v>
      </c>
      <c r="G429" s="8" t="s">
        <v>35</v>
      </c>
      <c r="H429" s="9" t="s">
        <v>36</v>
      </c>
      <c r="I429" s="8" t="s">
        <v>1875</v>
      </c>
      <c r="J429" s="8" t="s">
        <v>136</v>
      </c>
      <c r="K429" s="9" t="s">
        <v>1876</v>
      </c>
      <c r="L429" s="8" t="s">
        <v>40</v>
      </c>
      <c r="M429" s="9" t="s">
        <v>41</v>
      </c>
      <c r="N429" s="8" t="s">
        <v>1877</v>
      </c>
      <c r="O429" s="9" t="s">
        <v>1878</v>
      </c>
      <c r="P429" s="8" t="s">
        <v>1618</v>
      </c>
      <c r="Q429" s="10">
        <v>2.020763640086E12</v>
      </c>
      <c r="R429" s="10">
        <v>2.0211763640071E13</v>
      </c>
      <c r="S429" s="8" t="s">
        <v>1879</v>
      </c>
      <c r="T429" s="9" t="s">
        <v>1880</v>
      </c>
      <c r="U429" s="9" t="s">
        <v>1881</v>
      </c>
      <c r="V429" s="8" t="s">
        <v>62</v>
      </c>
      <c r="W429" s="9" t="s">
        <v>1885</v>
      </c>
      <c r="X429" s="8">
        <v>11101.0</v>
      </c>
      <c r="Y429" s="9" t="s">
        <v>49</v>
      </c>
      <c r="Z429" s="11" t="s">
        <v>1886</v>
      </c>
      <c r="AA429" s="12">
        <v>8000000.0</v>
      </c>
      <c r="AB429" s="9" t="s">
        <v>30</v>
      </c>
      <c r="AC429" s="9" t="s">
        <v>51</v>
      </c>
    </row>
    <row r="430" ht="14.25" customHeight="1">
      <c r="A430" s="8" t="s">
        <v>29</v>
      </c>
      <c r="B430" s="9" t="s">
        <v>30</v>
      </c>
      <c r="C430" s="8" t="s">
        <v>31</v>
      </c>
      <c r="D430" s="9" t="s">
        <v>32</v>
      </c>
      <c r="E430" s="9" t="s">
        <v>33</v>
      </c>
      <c r="F430" s="8" t="s">
        <v>34</v>
      </c>
      <c r="G430" s="8" t="s">
        <v>35</v>
      </c>
      <c r="H430" s="9" t="s">
        <v>36</v>
      </c>
      <c r="I430" s="8" t="s">
        <v>1887</v>
      </c>
      <c r="J430" s="8" t="s">
        <v>110</v>
      </c>
      <c r="K430" s="9" t="s">
        <v>1888</v>
      </c>
      <c r="L430" s="8" t="s">
        <v>40</v>
      </c>
      <c r="M430" s="9" t="s">
        <v>41</v>
      </c>
      <c r="N430" s="8" t="s">
        <v>1889</v>
      </c>
      <c r="O430" s="9" t="s">
        <v>1890</v>
      </c>
      <c r="P430" s="8" t="s">
        <v>38</v>
      </c>
      <c r="Q430" s="10">
        <v>2.020763640082E12</v>
      </c>
      <c r="R430" s="10">
        <v>2.0211763640072E13</v>
      </c>
      <c r="S430" s="8" t="s">
        <v>1891</v>
      </c>
      <c r="T430" s="9" t="s">
        <v>1892</v>
      </c>
      <c r="U430" s="9" t="s">
        <v>1893</v>
      </c>
      <c r="V430" s="8" t="s">
        <v>47</v>
      </c>
      <c r="W430" s="9" t="s">
        <v>1894</v>
      </c>
      <c r="X430" s="8">
        <v>12111.0</v>
      </c>
      <c r="Y430" s="9" t="s">
        <v>1883</v>
      </c>
      <c r="Z430" s="11" t="s">
        <v>1895</v>
      </c>
      <c r="AA430" s="12">
        <v>0.0</v>
      </c>
      <c r="AB430" s="9" t="s">
        <v>30</v>
      </c>
      <c r="AC430" s="9" t="s">
        <v>51</v>
      </c>
    </row>
    <row r="431" ht="14.25" customHeight="1">
      <c r="A431" s="8" t="s">
        <v>29</v>
      </c>
      <c r="B431" s="9" t="s">
        <v>30</v>
      </c>
      <c r="C431" s="8" t="s">
        <v>31</v>
      </c>
      <c r="D431" s="9" t="s">
        <v>32</v>
      </c>
      <c r="E431" s="9" t="s">
        <v>33</v>
      </c>
      <c r="F431" s="8" t="s">
        <v>34</v>
      </c>
      <c r="G431" s="8" t="s">
        <v>35</v>
      </c>
      <c r="H431" s="9" t="s">
        <v>36</v>
      </c>
      <c r="I431" s="8" t="s">
        <v>1887</v>
      </c>
      <c r="J431" s="8" t="s">
        <v>110</v>
      </c>
      <c r="K431" s="9" t="s">
        <v>1888</v>
      </c>
      <c r="L431" s="8" t="s">
        <v>40</v>
      </c>
      <c r="M431" s="9" t="s">
        <v>41</v>
      </c>
      <c r="N431" s="8" t="s">
        <v>1889</v>
      </c>
      <c r="O431" s="9" t="s">
        <v>1890</v>
      </c>
      <c r="P431" s="8" t="s">
        <v>38</v>
      </c>
      <c r="Q431" s="10">
        <v>2.020763640082E12</v>
      </c>
      <c r="R431" s="10">
        <v>2.0211763640072E13</v>
      </c>
      <c r="S431" s="8" t="s">
        <v>1891</v>
      </c>
      <c r="T431" s="9" t="s">
        <v>1892</v>
      </c>
      <c r="U431" s="9" t="s">
        <v>1893</v>
      </c>
      <c r="V431" s="8" t="s">
        <v>62</v>
      </c>
      <c r="W431" s="9" t="s">
        <v>1896</v>
      </c>
      <c r="X431" s="8">
        <v>12111.0</v>
      </c>
      <c r="Y431" s="9" t="s">
        <v>1883</v>
      </c>
      <c r="Z431" s="11" t="s">
        <v>1897</v>
      </c>
      <c r="AA431" s="12">
        <v>1.202690271E9</v>
      </c>
      <c r="AB431" s="9" t="s">
        <v>30</v>
      </c>
      <c r="AC431" s="9" t="s">
        <v>51</v>
      </c>
    </row>
    <row r="432" ht="14.25" customHeight="1">
      <c r="A432" s="8" t="s">
        <v>29</v>
      </c>
      <c r="B432" s="9" t="s">
        <v>30</v>
      </c>
      <c r="C432" s="8" t="s">
        <v>31</v>
      </c>
      <c r="D432" s="9" t="s">
        <v>32</v>
      </c>
      <c r="E432" s="9" t="s">
        <v>33</v>
      </c>
      <c r="F432" s="8" t="s">
        <v>34</v>
      </c>
      <c r="G432" s="8" t="s">
        <v>35</v>
      </c>
      <c r="H432" s="9" t="s">
        <v>36</v>
      </c>
      <c r="I432" s="8" t="s">
        <v>1887</v>
      </c>
      <c r="J432" s="8" t="s">
        <v>110</v>
      </c>
      <c r="K432" s="9" t="s">
        <v>1888</v>
      </c>
      <c r="L432" s="8" t="s">
        <v>40</v>
      </c>
      <c r="M432" s="9" t="s">
        <v>41</v>
      </c>
      <c r="N432" s="8" t="s">
        <v>1889</v>
      </c>
      <c r="O432" s="9" t="s">
        <v>1890</v>
      </c>
      <c r="P432" s="8" t="s">
        <v>38</v>
      </c>
      <c r="Q432" s="10">
        <v>2.020763640082E12</v>
      </c>
      <c r="R432" s="10">
        <v>2.0211763640072E13</v>
      </c>
      <c r="S432" s="8" t="s">
        <v>1891</v>
      </c>
      <c r="T432" s="9" t="s">
        <v>1892</v>
      </c>
      <c r="U432" s="9" t="s">
        <v>1893</v>
      </c>
      <c r="V432" s="8" t="s">
        <v>65</v>
      </c>
      <c r="W432" s="9" t="s">
        <v>1898</v>
      </c>
      <c r="X432" s="8">
        <v>12111.0</v>
      </c>
      <c r="Y432" s="9" t="s">
        <v>1883</v>
      </c>
      <c r="Z432" s="11" t="s">
        <v>1899</v>
      </c>
      <c r="AA432" s="12">
        <v>3.2505143E7</v>
      </c>
      <c r="AB432" s="9" t="s">
        <v>30</v>
      </c>
      <c r="AC432" s="9" t="s">
        <v>51</v>
      </c>
    </row>
    <row r="433" ht="14.25" customHeight="1">
      <c r="A433" s="8" t="s">
        <v>29</v>
      </c>
      <c r="B433" s="9" t="s">
        <v>30</v>
      </c>
      <c r="C433" s="8" t="s">
        <v>31</v>
      </c>
      <c r="D433" s="9" t="s">
        <v>32</v>
      </c>
      <c r="E433" s="9" t="s">
        <v>33</v>
      </c>
      <c r="F433" s="8" t="s">
        <v>34</v>
      </c>
      <c r="G433" s="8" t="s">
        <v>35</v>
      </c>
      <c r="H433" s="9" t="s">
        <v>36</v>
      </c>
      <c r="I433" s="8" t="s">
        <v>1887</v>
      </c>
      <c r="J433" s="8" t="s">
        <v>110</v>
      </c>
      <c r="K433" s="9" t="s">
        <v>1888</v>
      </c>
      <c r="L433" s="8" t="s">
        <v>40</v>
      </c>
      <c r="M433" s="9" t="s">
        <v>41</v>
      </c>
      <c r="N433" s="8" t="s">
        <v>1889</v>
      </c>
      <c r="O433" s="9" t="s">
        <v>1890</v>
      </c>
      <c r="P433" s="8" t="s">
        <v>38</v>
      </c>
      <c r="Q433" s="10">
        <v>2.020763640082E12</v>
      </c>
      <c r="R433" s="10">
        <v>2.0211763640072E13</v>
      </c>
      <c r="S433" s="8" t="s">
        <v>1891</v>
      </c>
      <c r="T433" s="9" t="s">
        <v>1892</v>
      </c>
      <c r="U433" s="9" t="s">
        <v>1893</v>
      </c>
      <c r="V433" s="8" t="s">
        <v>70</v>
      </c>
      <c r="W433" s="9" t="s">
        <v>1900</v>
      </c>
      <c r="X433" s="8">
        <v>12111.0</v>
      </c>
      <c r="Y433" s="9" t="s">
        <v>1883</v>
      </c>
      <c r="Z433" s="11" t="s">
        <v>1901</v>
      </c>
      <c r="AA433" s="12">
        <v>3.250514299999997E7</v>
      </c>
      <c r="AB433" s="9" t="s">
        <v>30</v>
      </c>
      <c r="AC433" s="9" t="s">
        <v>51</v>
      </c>
    </row>
    <row r="434" ht="14.25" customHeight="1">
      <c r="A434" s="8" t="s">
        <v>29</v>
      </c>
      <c r="B434" s="9" t="s">
        <v>30</v>
      </c>
      <c r="C434" s="8" t="s">
        <v>31</v>
      </c>
      <c r="D434" s="9" t="s">
        <v>32</v>
      </c>
      <c r="E434" s="9" t="s">
        <v>33</v>
      </c>
      <c r="F434" s="8" t="s">
        <v>34</v>
      </c>
      <c r="G434" s="8" t="s">
        <v>35</v>
      </c>
      <c r="H434" s="9" t="s">
        <v>36</v>
      </c>
      <c r="I434" s="8" t="s">
        <v>1887</v>
      </c>
      <c r="J434" s="8" t="s">
        <v>110</v>
      </c>
      <c r="K434" s="9" t="s">
        <v>1888</v>
      </c>
      <c r="L434" s="8" t="s">
        <v>40</v>
      </c>
      <c r="M434" s="9" t="s">
        <v>41</v>
      </c>
      <c r="N434" s="8" t="s">
        <v>1889</v>
      </c>
      <c r="O434" s="9" t="s">
        <v>1890</v>
      </c>
      <c r="P434" s="8" t="s">
        <v>38</v>
      </c>
      <c r="Q434" s="10">
        <v>2.020763640082E12</v>
      </c>
      <c r="R434" s="10">
        <v>2.0211763640072E13</v>
      </c>
      <c r="S434" s="8" t="s">
        <v>1891</v>
      </c>
      <c r="T434" s="9" t="s">
        <v>1892</v>
      </c>
      <c r="U434" s="9" t="s">
        <v>1893</v>
      </c>
      <c r="V434" s="8" t="s">
        <v>142</v>
      </c>
      <c r="W434" s="9" t="s">
        <v>1902</v>
      </c>
      <c r="X434" s="8">
        <v>12111.0</v>
      </c>
      <c r="Y434" s="9" t="s">
        <v>1883</v>
      </c>
      <c r="Z434" s="11" t="s">
        <v>1903</v>
      </c>
      <c r="AA434" s="12">
        <v>0.0</v>
      </c>
      <c r="AB434" s="9" t="s">
        <v>30</v>
      </c>
      <c r="AC434" s="9" t="s">
        <v>51</v>
      </c>
    </row>
    <row r="435" ht="14.25" customHeight="1">
      <c r="A435" s="8" t="s">
        <v>29</v>
      </c>
      <c r="B435" s="9" t="s">
        <v>30</v>
      </c>
      <c r="C435" s="8" t="s">
        <v>31</v>
      </c>
      <c r="D435" s="9" t="s">
        <v>32</v>
      </c>
      <c r="E435" s="9" t="s">
        <v>33</v>
      </c>
      <c r="F435" s="8" t="s">
        <v>34</v>
      </c>
      <c r="G435" s="8" t="s">
        <v>35</v>
      </c>
      <c r="H435" s="9" t="s">
        <v>36</v>
      </c>
      <c r="I435" s="8" t="s">
        <v>1887</v>
      </c>
      <c r="J435" s="8" t="s">
        <v>110</v>
      </c>
      <c r="K435" s="9" t="s">
        <v>1888</v>
      </c>
      <c r="L435" s="8" t="s">
        <v>40</v>
      </c>
      <c r="M435" s="9" t="s">
        <v>41</v>
      </c>
      <c r="N435" s="8" t="s">
        <v>1889</v>
      </c>
      <c r="O435" s="9" t="s">
        <v>1890</v>
      </c>
      <c r="P435" s="8" t="s">
        <v>38</v>
      </c>
      <c r="Q435" s="10">
        <v>2.020763640082E12</v>
      </c>
      <c r="R435" s="10">
        <v>2.0211763640072E13</v>
      </c>
      <c r="S435" s="8" t="s">
        <v>1891</v>
      </c>
      <c r="T435" s="9" t="s">
        <v>1892</v>
      </c>
      <c r="U435" s="9" t="s">
        <v>1893</v>
      </c>
      <c r="V435" s="8" t="s">
        <v>150</v>
      </c>
      <c r="W435" s="9" t="s">
        <v>1904</v>
      </c>
      <c r="X435" s="8">
        <v>12111.0</v>
      </c>
      <c r="Y435" s="9" t="s">
        <v>1883</v>
      </c>
      <c r="Z435" s="11" t="s">
        <v>1905</v>
      </c>
      <c r="AA435" s="12">
        <v>3.2505143E7</v>
      </c>
      <c r="AB435" s="9" t="s">
        <v>30</v>
      </c>
      <c r="AC435" s="9" t="s">
        <v>51</v>
      </c>
    </row>
    <row r="436" ht="14.25" customHeight="1">
      <c r="A436" s="8" t="s">
        <v>29</v>
      </c>
      <c r="B436" s="9" t="s">
        <v>30</v>
      </c>
      <c r="C436" s="8" t="s">
        <v>31</v>
      </c>
      <c r="D436" s="9" t="s">
        <v>32</v>
      </c>
      <c r="E436" s="9" t="s">
        <v>33</v>
      </c>
      <c r="F436" s="8" t="s">
        <v>34</v>
      </c>
      <c r="G436" s="8" t="s">
        <v>35</v>
      </c>
      <c r="H436" s="9" t="s">
        <v>36</v>
      </c>
      <c r="I436" s="8" t="s">
        <v>37</v>
      </c>
      <c r="J436" s="8" t="s">
        <v>38</v>
      </c>
      <c r="K436" s="9" t="s">
        <v>39</v>
      </c>
      <c r="L436" s="8" t="s">
        <v>40</v>
      </c>
      <c r="M436" s="9" t="s">
        <v>41</v>
      </c>
      <c r="N436" s="8" t="s">
        <v>1851</v>
      </c>
      <c r="O436" s="9" t="s">
        <v>1852</v>
      </c>
      <c r="P436" s="8" t="s">
        <v>1618</v>
      </c>
      <c r="Q436" s="10">
        <v>2.020763640083E12</v>
      </c>
      <c r="R436" s="10">
        <v>2.0211763640073E13</v>
      </c>
      <c r="S436" s="8" t="s">
        <v>1906</v>
      </c>
      <c r="T436" s="9" t="s">
        <v>1907</v>
      </c>
      <c r="U436" s="9" t="s">
        <v>1908</v>
      </c>
      <c r="V436" s="8" t="s">
        <v>47</v>
      </c>
      <c r="W436" s="9" t="s">
        <v>1909</v>
      </c>
      <c r="X436" s="8">
        <v>12111.0</v>
      </c>
      <c r="Y436" s="9" t="s">
        <v>1883</v>
      </c>
      <c r="Z436" s="11" t="s">
        <v>1910</v>
      </c>
      <c r="AA436" s="12">
        <v>5.2439783E7</v>
      </c>
      <c r="AB436" s="9" t="s">
        <v>30</v>
      </c>
      <c r="AC436" s="9" t="s">
        <v>51</v>
      </c>
    </row>
    <row r="437" ht="14.25" customHeight="1">
      <c r="A437" s="8" t="s">
        <v>29</v>
      </c>
      <c r="B437" s="9" t="s">
        <v>30</v>
      </c>
      <c r="C437" s="8" t="s">
        <v>31</v>
      </c>
      <c r="D437" s="9" t="s">
        <v>32</v>
      </c>
      <c r="E437" s="9" t="s">
        <v>33</v>
      </c>
      <c r="F437" s="8" t="s">
        <v>34</v>
      </c>
      <c r="G437" s="8" t="s">
        <v>35</v>
      </c>
      <c r="H437" s="9" t="s">
        <v>36</v>
      </c>
      <c r="I437" s="8" t="s">
        <v>37</v>
      </c>
      <c r="J437" s="8" t="s">
        <v>38</v>
      </c>
      <c r="K437" s="9" t="s">
        <v>39</v>
      </c>
      <c r="L437" s="8" t="s">
        <v>40</v>
      </c>
      <c r="M437" s="9" t="s">
        <v>41</v>
      </c>
      <c r="N437" s="8" t="s">
        <v>1851</v>
      </c>
      <c r="O437" s="9" t="s">
        <v>1852</v>
      </c>
      <c r="P437" s="8" t="s">
        <v>1618</v>
      </c>
      <c r="Q437" s="10">
        <v>2.020763640083E12</v>
      </c>
      <c r="R437" s="10">
        <v>2.0211763640073E13</v>
      </c>
      <c r="S437" s="8" t="s">
        <v>1906</v>
      </c>
      <c r="T437" s="9" t="s">
        <v>1907</v>
      </c>
      <c r="U437" s="9" t="s">
        <v>1908</v>
      </c>
      <c r="V437" s="8" t="s">
        <v>62</v>
      </c>
      <c r="W437" s="9" t="s">
        <v>1911</v>
      </c>
      <c r="X437" s="8">
        <v>12111.0</v>
      </c>
      <c r="Y437" s="9" t="s">
        <v>1883</v>
      </c>
      <c r="Z437" s="11" t="s">
        <v>1912</v>
      </c>
      <c r="AA437" s="12">
        <v>1.667257E7</v>
      </c>
      <c r="AB437" s="9" t="s">
        <v>30</v>
      </c>
      <c r="AC437" s="9" t="s">
        <v>51</v>
      </c>
    </row>
    <row r="438" ht="14.25" customHeight="1">
      <c r="A438" s="8" t="s">
        <v>29</v>
      </c>
      <c r="B438" s="9" t="s">
        <v>30</v>
      </c>
      <c r="C438" s="8" t="s">
        <v>31</v>
      </c>
      <c r="D438" s="9" t="s">
        <v>32</v>
      </c>
      <c r="E438" s="9" t="s">
        <v>33</v>
      </c>
      <c r="F438" s="8" t="s">
        <v>34</v>
      </c>
      <c r="G438" s="8" t="s">
        <v>35</v>
      </c>
      <c r="H438" s="9" t="s">
        <v>36</v>
      </c>
      <c r="I438" s="8" t="s">
        <v>37</v>
      </c>
      <c r="J438" s="8" t="s">
        <v>38</v>
      </c>
      <c r="K438" s="9" t="s">
        <v>39</v>
      </c>
      <c r="L438" s="8" t="s">
        <v>40</v>
      </c>
      <c r="M438" s="9" t="s">
        <v>41</v>
      </c>
      <c r="N438" s="8" t="s">
        <v>1851</v>
      </c>
      <c r="O438" s="9" t="s">
        <v>1852</v>
      </c>
      <c r="P438" s="8" t="s">
        <v>1618</v>
      </c>
      <c r="Q438" s="10">
        <v>2.020763640083E12</v>
      </c>
      <c r="R438" s="10">
        <v>2.0211763640073E13</v>
      </c>
      <c r="S438" s="8" t="s">
        <v>1906</v>
      </c>
      <c r="T438" s="9" t="s">
        <v>1907</v>
      </c>
      <c r="U438" s="9" t="s">
        <v>1908</v>
      </c>
      <c r="V438" s="8" t="s">
        <v>65</v>
      </c>
      <c r="W438" s="9" t="s">
        <v>1913</v>
      </c>
      <c r="X438" s="8">
        <v>12111.0</v>
      </c>
      <c r="Y438" s="9" t="s">
        <v>1883</v>
      </c>
      <c r="Z438" s="11" t="s">
        <v>1914</v>
      </c>
      <c r="AA438" s="12">
        <v>3.9885425E7</v>
      </c>
      <c r="AB438" s="9" t="s">
        <v>30</v>
      </c>
      <c r="AC438" s="9" t="s">
        <v>51</v>
      </c>
    </row>
    <row r="439" ht="14.25" customHeight="1">
      <c r="A439" s="8" t="s">
        <v>29</v>
      </c>
      <c r="B439" s="9" t="s">
        <v>30</v>
      </c>
      <c r="C439" s="8" t="s">
        <v>31</v>
      </c>
      <c r="D439" s="9" t="s">
        <v>32</v>
      </c>
      <c r="E439" s="9" t="s">
        <v>33</v>
      </c>
      <c r="F439" s="8" t="s">
        <v>34</v>
      </c>
      <c r="G439" s="8" t="s">
        <v>35</v>
      </c>
      <c r="H439" s="9" t="s">
        <v>36</v>
      </c>
      <c r="I439" s="8" t="s">
        <v>37</v>
      </c>
      <c r="J439" s="8" t="s">
        <v>38</v>
      </c>
      <c r="K439" s="9" t="s">
        <v>39</v>
      </c>
      <c r="L439" s="8" t="s">
        <v>40</v>
      </c>
      <c r="M439" s="9" t="s">
        <v>41</v>
      </c>
      <c r="N439" s="8" t="s">
        <v>1851</v>
      </c>
      <c r="O439" s="9" t="s">
        <v>1852</v>
      </c>
      <c r="P439" s="8" t="s">
        <v>1618</v>
      </c>
      <c r="Q439" s="10">
        <v>2.020763640083E12</v>
      </c>
      <c r="R439" s="10">
        <v>2.0211763640073E13</v>
      </c>
      <c r="S439" s="8" t="s">
        <v>1906</v>
      </c>
      <c r="T439" s="9" t="s">
        <v>1907</v>
      </c>
      <c r="U439" s="9" t="s">
        <v>1908</v>
      </c>
      <c r="V439" s="8" t="s">
        <v>70</v>
      </c>
      <c r="W439" s="9" t="s">
        <v>1915</v>
      </c>
      <c r="X439" s="8">
        <v>12111.0</v>
      </c>
      <c r="Y439" s="9" t="s">
        <v>1883</v>
      </c>
      <c r="Z439" s="11" t="s">
        <v>1916</v>
      </c>
      <c r="AA439" s="12">
        <v>2.517106E7</v>
      </c>
      <c r="AB439" s="9" t="s">
        <v>30</v>
      </c>
      <c r="AC439" s="9" t="s">
        <v>51</v>
      </c>
    </row>
    <row r="440" ht="14.25" customHeight="1">
      <c r="A440" s="8" t="s">
        <v>29</v>
      </c>
      <c r="B440" s="9" t="s">
        <v>30</v>
      </c>
      <c r="C440" s="8" t="s">
        <v>31</v>
      </c>
      <c r="D440" s="9" t="s">
        <v>32</v>
      </c>
      <c r="E440" s="9" t="s">
        <v>33</v>
      </c>
      <c r="F440" s="8" t="s">
        <v>34</v>
      </c>
      <c r="G440" s="8" t="s">
        <v>35</v>
      </c>
      <c r="H440" s="9" t="s">
        <v>36</v>
      </c>
      <c r="I440" s="8" t="s">
        <v>37</v>
      </c>
      <c r="J440" s="8" t="s">
        <v>38</v>
      </c>
      <c r="K440" s="9" t="s">
        <v>39</v>
      </c>
      <c r="L440" s="8" t="s">
        <v>40</v>
      </c>
      <c r="M440" s="9" t="s">
        <v>41</v>
      </c>
      <c r="N440" s="8" t="s">
        <v>1851</v>
      </c>
      <c r="O440" s="9" t="s">
        <v>1852</v>
      </c>
      <c r="P440" s="8" t="s">
        <v>1618</v>
      </c>
      <c r="Q440" s="10">
        <v>2.020763640083E12</v>
      </c>
      <c r="R440" s="10">
        <v>2.0211763640073E13</v>
      </c>
      <c r="S440" s="8" t="s">
        <v>1906</v>
      </c>
      <c r="T440" s="9" t="s">
        <v>1907</v>
      </c>
      <c r="U440" s="9" t="s">
        <v>1908</v>
      </c>
      <c r="V440" s="8" t="s">
        <v>142</v>
      </c>
      <c r="W440" s="9" t="s">
        <v>1917</v>
      </c>
      <c r="X440" s="8">
        <v>12111.0</v>
      </c>
      <c r="Y440" s="9" t="s">
        <v>1883</v>
      </c>
      <c r="Z440" s="11" t="s">
        <v>1918</v>
      </c>
      <c r="AA440" s="12">
        <v>2.1171055E7</v>
      </c>
      <c r="AB440" s="9" t="s">
        <v>30</v>
      </c>
      <c r="AC440" s="9" t="s">
        <v>51</v>
      </c>
    </row>
    <row r="441" ht="14.25" customHeight="1">
      <c r="A441" s="8" t="s">
        <v>29</v>
      </c>
      <c r="B441" s="9" t="s">
        <v>30</v>
      </c>
      <c r="C441" s="8" t="s">
        <v>31</v>
      </c>
      <c r="D441" s="9" t="s">
        <v>32</v>
      </c>
      <c r="E441" s="9" t="s">
        <v>33</v>
      </c>
      <c r="F441" s="8" t="s">
        <v>34</v>
      </c>
      <c r="G441" s="8" t="s">
        <v>35</v>
      </c>
      <c r="H441" s="9" t="s">
        <v>36</v>
      </c>
      <c r="I441" s="8" t="s">
        <v>37</v>
      </c>
      <c r="J441" s="8" t="s">
        <v>38</v>
      </c>
      <c r="K441" s="9" t="s">
        <v>39</v>
      </c>
      <c r="L441" s="8" t="s">
        <v>40</v>
      </c>
      <c r="M441" s="9" t="s">
        <v>41</v>
      </c>
      <c r="N441" s="8" t="s">
        <v>1919</v>
      </c>
      <c r="O441" s="9" t="s">
        <v>1920</v>
      </c>
      <c r="P441" s="8" t="s">
        <v>38</v>
      </c>
      <c r="Q441" s="10">
        <v>2.020763640136E12</v>
      </c>
      <c r="R441" s="10">
        <v>2.0211763640074E13</v>
      </c>
      <c r="S441" s="8" t="s">
        <v>1921</v>
      </c>
      <c r="T441" s="9" t="s">
        <v>1922</v>
      </c>
      <c r="U441" s="9" t="s">
        <v>1923</v>
      </c>
      <c r="V441" s="8" t="s">
        <v>47</v>
      </c>
      <c r="W441" s="9" t="s">
        <v>1924</v>
      </c>
      <c r="X441" s="8">
        <v>12111.0</v>
      </c>
      <c r="Y441" s="9" t="s">
        <v>1883</v>
      </c>
      <c r="Z441" s="11" t="s">
        <v>1925</v>
      </c>
      <c r="AA441" s="12">
        <v>2.78107605069E10</v>
      </c>
      <c r="AB441" s="9" t="s">
        <v>30</v>
      </c>
      <c r="AC441" s="9" t="s">
        <v>51</v>
      </c>
    </row>
    <row r="442" ht="14.25" customHeight="1">
      <c r="A442" s="8" t="s">
        <v>29</v>
      </c>
      <c r="B442" s="9" t="s">
        <v>30</v>
      </c>
      <c r="C442" s="8" t="s">
        <v>31</v>
      </c>
      <c r="D442" s="9" t="s">
        <v>32</v>
      </c>
      <c r="E442" s="9" t="s">
        <v>33</v>
      </c>
      <c r="F442" s="8" t="s">
        <v>34</v>
      </c>
      <c r="G442" s="8" t="s">
        <v>35</v>
      </c>
      <c r="H442" s="9" t="s">
        <v>36</v>
      </c>
      <c r="I442" s="8" t="s">
        <v>37</v>
      </c>
      <c r="J442" s="8" t="s">
        <v>38</v>
      </c>
      <c r="K442" s="9" t="s">
        <v>39</v>
      </c>
      <c r="L442" s="8" t="s">
        <v>40</v>
      </c>
      <c r="M442" s="9" t="s">
        <v>41</v>
      </c>
      <c r="N442" s="8" t="s">
        <v>1919</v>
      </c>
      <c r="O442" s="9" t="s">
        <v>1920</v>
      </c>
      <c r="P442" s="8" t="s">
        <v>38</v>
      </c>
      <c r="Q442" s="10">
        <v>2.020763640136E12</v>
      </c>
      <c r="R442" s="10">
        <v>2.0211763640074E13</v>
      </c>
      <c r="S442" s="8" t="s">
        <v>1921</v>
      </c>
      <c r="T442" s="9" t="s">
        <v>1922</v>
      </c>
      <c r="U442" s="9" t="s">
        <v>1923</v>
      </c>
      <c r="V442" s="8" t="s">
        <v>47</v>
      </c>
      <c r="W442" s="9" t="s">
        <v>1924</v>
      </c>
      <c r="X442" s="8">
        <v>22111.0</v>
      </c>
      <c r="Y442" s="9" t="s">
        <v>1926</v>
      </c>
      <c r="Z442" s="11" t="s">
        <v>1927</v>
      </c>
      <c r="AA442" s="12">
        <v>3.21901606E7</v>
      </c>
      <c r="AB442" s="9" t="s">
        <v>30</v>
      </c>
      <c r="AC442" s="9" t="s">
        <v>51</v>
      </c>
    </row>
    <row r="443" ht="14.25" customHeight="1">
      <c r="A443" s="8" t="s">
        <v>29</v>
      </c>
      <c r="B443" s="9" t="s">
        <v>30</v>
      </c>
      <c r="C443" s="8" t="s">
        <v>31</v>
      </c>
      <c r="D443" s="9" t="s">
        <v>32</v>
      </c>
      <c r="E443" s="9" t="s">
        <v>33</v>
      </c>
      <c r="F443" s="8" t="s">
        <v>34</v>
      </c>
      <c r="G443" s="8" t="s">
        <v>35</v>
      </c>
      <c r="H443" s="9" t="s">
        <v>36</v>
      </c>
      <c r="I443" s="8" t="s">
        <v>37</v>
      </c>
      <c r="J443" s="8" t="s">
        <v>38</v>
      </c>
      <c r="K443" s="9" t="s">
        <v>39</v>
      </c>
      <c r="L443" s="8" t="s">
        <v>40</v>
      </c>
      <c r="M443" s="9" t="s">
        <v>41</v>
      </c>
      <c r="N443" s="8" t="s">
        <v>1919</v>
      </c>
      <c r="O443" s="9" t="s">
        <v>1920</v>
      </c>
      <c r="P443" s="8" t="s">
        <v>38</v>
      </c>
      <c r="Q443" s="10">
        <v>2.020763640136E12</v>
      </c>
      <c r="R443" s="10">
        <v>2.0211763640074E13</v>
      </c>
      <c r="S443" s="8" t="s">
        <v>1921</v>
      </c>
      <c r="T443" s="9" t="s">
        <v>1922</v>
      </c>
      <c r="U443" s="9" t="s">
        <v>1923</v>
      </c>
      <c r="V443" s="8" t="s">
        <v>62</v>
      </c>
      <c r="W443" s="9" t="s">
        <v>1928</v>
      </c>
      <c r="X443" s="8">
        <v>12111.0</v>
      </c>
      <c r="Y443" s="9" t="s">
        <v>1883</v>
      </c>
      <c r="Z443" s="11" t="s">
        <v>1929</v>
      </c>
      <c r="AA443" s="12">
        <v>2.0284267E7</v>
      </c>
      <c r="AB443" s="9" t="s">
        <v>30</v>
      </c>
      <c r="AC443" s="9" t="s">
        <v>51</v>
      </c>
    </row>
    <row r="444" ht="14.25" customHeight="1">
      <c r="A444" s="8" t="s">
        <v>29</v>
      </c>
      <c r="B444" s="9" t="s">
        <v>30</v>
      </c>
      <c r="C444" s="8" t="s">
        <v>31</v>
      </c>
      <c r="D444" s="9" t="s">
        <v>32</v>
      </c>
      <c r="E444" s="9" t="s">
        <v>33</v>
      </c>
      <c r="F444" s="8" t="s">
        <v>34</v>
      </c>
      <c r="G444" s="8" t="s">
        <v>35</v>
      </c>
      <c r="H444" s="9" t="s">
        <v>36</v>
      </c>
      <c r="I444" s="8" t="s">
        <v>37</v>
      </c>
      <c r="J444" s="8" t="s">
        <v>38</v>
      </c>
      <c r="K444" s="9" t="s">
        <v>39</v>
      </c>
      <c r="L444" s="8" t="s">
        <v>40</v>
      </c>
      <c r="M444" s="9" t="s">
        <v>41</v>
      </c>
      <c r="N444" s="8" t="s">
        <v>1919</v>
      </c>
      <c r="O444" s="9" t="s">
        <v>1920</v>
      </c>
      <c r="P444" s="8" t="s">
        <v>38</v>
      </c>
      <c r="Q444" s="10">
        <v>2.020763640136E12</v>
      </c>
      <c r="R444" s="10">
        <v>2.0211763640074E13</v>
      </c>
      <c r="S444" s="8" t="s">
        <v>1921</v>
      </c>
      <c r="T444" s="9" t="s">
        <v>1922</v>
      </c>
      <c r="U444" s="9" t="s">
        <v>1923</v>
      </c>
      <c r="V444" s="8" t="s">
        <v>65</v>
      </c>
      <c r="W444" s="9" t="s">
        <v>1930</v>
      </c>
      <c r="X444" s="8">
        <v>11101.0</v>
      </c>
      <c r="Y444" s="9" t="s">
        <v>49</v>
      </c>
      <c r="Z444" s="11" t="s">
        <v>1931</v>
      </c>
      <c r="AA444" s="12">
        <v>2.71037535E8</v>
      </c>
      <c r="AB444" s="9" t="s">
        <v>30</v>
      </c>
      <c r="AC444" s="9" t="s">
        <v>51</v>
      </c>
    </row>
    <row r="445" ht="14.25" customHeight="1">
      <c r="A445" s="8" t="s">
        <v>29</v>
      </c>
      <c r="B445" s="9" t="s">
        <v>30</v>
      </c>
      <c r="C445" s="8" t="s">
        <v>31</v>
      </c>
      <c r="D445" s="9" t="s">
        <v>32</v>
      </c>
      <c r="E445" s="9" t="s">
        <v>33</v>
      </c>
      <c r="F445" s="8" t="s">
        <v>34</v>
      </c>
      <c r="G445" s="8" t="s">
        <v>35</v>
      </c>
      <c r="H445" s="9" t="s">
        <v>36</v>
      </c>
      <c r="I445" s="8" t="s">
        <v>37</v>
      </c>
      <c r="J445" s="8" t="s">
        <v>38</v>
      </c>
      <c r="K445" s="9" t="s">
        <v>39</v>
      </c>
      <c r="L445" s="8" t="s">
        <v>40</v>
      </c>
      <c r="M445" s="9" t="s">
        <v>41</v>
      </c>
      <c r="N445" s="8" t="s">
        <v>1919</v>
      </c>
      <c r="O445" s="9" t="s">
        <v>1920</v>
      </c>
      <c r="P445" s="8" t="s">
        <v>38</v>
      </c>
      <c r="Q445" s="10">
        <v>2.020763640136E12</v>
      </c>
      <c r="R445" s="10">
        <v>2.0211763640074E13</v>
      </c>
      <c r="S445" s="8" t="s">
        <v>1921</v>
      </c>
      <c r="T445" s="9" t="s">
        <v>1922</v>
      </c>
      <c r="U445" s="9" t="s">
        <v>1923</v>
      </c>
      <c r="V445" s="8" t="s">
        <v>65</v>
      </c>
      <c r="W445" s="9" t="s">
        <v>1930</v>
      </c>
      <c r="X445" s="8">
        <v>12111.0</v>
      </c>
      <c r="Y445" s="9" t="s">
        <v>1883</v>
      </c>
      <c r="Z445" s="11" t="s">
        <v>1932</v>
      </c>
      <c r="AA445" s="12">
        <v>5.87612847E8</v>
      </c>
      <c r="AB445" s="9" t="s">
        <v>30</v>
      </c>
      <c r="AC445" s="9" t="s">
        <v>51</v>
      </c>
    </row>
    <row r="446" ht="14.25" customHeight="1">
      <c r="A446" s="8" t="s">
        <v>29</v>
      </c>
      <c r="B446" s="9" t="s">
        <v>30</v>
      </c>
      <c r="C446" s="8" t="s">
        <v>31</v>
      </c>
      <c r="D446" s="9" t="s">
        <v>32</v>
      </c>
      <c r="E446" s="9" t="s">
        <v>33</v>
      </c>
      <c r="F446" s="8" t="s">
        <v>34</v>
      </c>
      <c r="G446" s="8" t="s">
        <v>35</v>
      </c>
      <c r="H446" s="9" t="s">
        <v>36</v>
      </c>
      <c r="I446" s="8" t="s">
        <v>37</v>
      </c>
      <c r="J446" s="8" t="s">
        <v>38</v>
      </c>
      <c r="K446" s="9" t="s">
        <v>39</v>
      </c>
      <c r="L446" s="8" t="s">
        <v>40</v>
      </c>
      <c r="M446" s="9" t="s">
        <v>41</v>
      </c>
      <c r="N446" s="8" t="s">
        <v>1919</v>
      </c>
      <c r="O446" s="9" t="s">
        <v>1920</v>
      </c>
      <c r="P446" s="8" t="s">
        <v>38</v>
      </c>
      <c r="Q446" s="10">
        <v>2.020763640136E12</v>
      </c>
      <c r="R446" s="10">
        <v>2.0211763640074E13</v>
      </c>
      <c r="S446" s="8" t="s">
        <v>1921</v>
      </c>
      <c r="T446" s="9" t="s">
        <v>1922</v>
      </c>
      <c r="U446" s="9" t="s">
        <v>1923</v>
      </c>
      <c r="V446" s="8" t="s">
        <v>65</v>
      </c>
      <c r="W446" s="9" t="s">
        <v>1930</v>
      </c>
      <c r="X446" s="8">
        <v>22294.0</v>
      </c>
      <c r="Y446" s="9" t="s">
        <v>1933</v>
      </c>
      <c r="Z446" s="11" t="s">
        <v>1934</v>
      </c>
      <c r="AA446" s="12">
        <v>3.20085866E8</v>
      </c>
      <c r="AB446" s="9" t="s">
        <v>30</v>
      </c>
      <c r="AC446" s="9" t="s">
        <v>51</v>
      </c>
    </row>
    <row r="447" ht="14.25" customHeight="1">
      <c r="A447" s="8" t="s">
        <v>29</v>
      </c>
      <c r="B447" s="9" t="s">
        <v>30</v>
      </c>
      <c r="C447" s="8" t="s">
        <v>31</v>
      </c>
      <c r="D447" s="9" t="s">
        <v>32</v>
      </c>
      <c r="E447" s="9" t="s">
        <v>33</v>
      </c>
      <c r="F447" s="8" t="s">
        <v>34</v>
      </c>
      <c r="G447" s="8" t="s">
        <v>35</v>
      </c>
      <c r="H447" s="9" t="s">
        <v>36</v>
      </c>
      <c r="I447" s="8" t="s">
        <v>37</v>
      </c>
      <c r="J447" s="8" t="s">
        <v>38</v>
      </c>
      <c r="K447" s="9" t="s">
        <v>39</v>
      </c>
      <c r="L447" s="8" t="s">
        <v>40</v>
      </c>
      <c r="M447" s="9" t="s">
        <v>41</v>
      </c>
      <c r="N447" s="8" t="s">
        <v>1919</v>
      </c>
      <c r="O447" s="9" t="s">
        <v>1920</v>
      </c>
      <c r="P447" s="8" t="s">
        <v>38</v>
      </c>
      <c r="Q447" s="10">
        <v>2.020763640136E12</v>
      </c>
      <c r="R447" s="10">
        <v>2.0211763640074E13</v>
      </c>
      <c r="S447" s="8" t="s">
        <v>1921</v>
      </c>
      <c r="T447" s="9" t="s">
        <v>1922</v>
      </c>
      <c r="U447" s="9" t="s">
        <v>1923</v>
      </c>
      <c r="V447" s="8" t="s">
        <v>70</v>
      </c>
      <c r="W447" s="9" t="s">
        <v>1935</v>
      </c>
      <c r="X447" s="8">
        <v>11101.0</v>
      </c>
      <c r="Y447" s="9" t="s">
        <v>49</v>
      </c>
      <c r="Z447" s="11" t="s">
        <v>1936</v>
      </c>
      <c r="AA447" s="12">
        <v>0.0</v>
      </c>
      <c r="AB447" s="9" t="s">
        <v>30</v>
      </c>
      <c r="AC447" s="9" t="s">
        <v>51</v>
      </c>
    </row>
    <row r="448" ht="14.25" customHeight="1">
      <c r="A448" s="8" t="s">
        <v>29</v>
      </c>
      <c r="B448" s="9" t="s">
        <v>30</v>
      </c>
      <c r="C448" s="8" t="s">
        <v>31</v>
      </c>
      <c r="D448" s="9" t="s">
        <v>32</v>
      </c>
      <c r="E448" s="9" t="s">
        <v>33</v>
      </c>
      <c r="F448" s="8" t="s">
        <v>34</v>
      </c>
      <c r="G448" s="8" t="s">
        <v>35</v>
      </c>
      <c r="H448" s="9" t="s">
        <v>36</v>
      </c>
      <c r="I448" s="8" t="s">
        <v>37</v>
      </c>
      <c r="J448" s="8" t="s">
        <v>38</v>
      </c>
      <c r="K448" s="9" t="s">
        <v>39</v>
      </c>
      <c r="L448" s="8" t="s">
        <v>40</v>
      </c>
      <c r="M448" s="9" t="s">
        <v>41</v>
      </c>
      <c r="N448" s="8" t="s">
        <v>1919</v>
      </c>
      <c r="O448" s="9" t="s">
        <v>1920</v>
      </c>
      <c r="P448" s="8" t="s">
        <v>38</v>
      </c>
      <c r="Q448" s="10">
        <v>2.020763640136E12</v>
      </c>
      <c r="R448" s="10">
        <v>2.0211763640074E13</v>
      </c>
      <c r="S448" s="8" t="s">
        <v>1921</v>
      </c>
      <c r="T448" s="9" t="s">
        <v>1922</v>
      </c>
      <c r="U448" s="9" t="s">
        <v>1923</v>
      </c>
      <c r="V448" s="8" t="s">
        <v>142</v>
      </c>
      <c r="W448" s="9" t="s">
        <v>1937</v>
      </c>
      <c r="X448" s="8">
        <v>11101.0</v>
      </c>
      <c r="Y448" s="9" t="s">
        <v>49</v>
      </c>
      <c r="Z448" s="11" t="s">
        <v>1938</v>
      </c>
      <c r="AA448" s="12">
        <v>3.46559543E8</v>
      </c>
      <c r="AB448" s="9" t="s">
        <v>30</v>
      </c>
      <c r="AC448" s="9" t="s">
        <v>51</v>
      </c>
    </row>
    <row r="449" ht="14.25" customHeight="1">
      <c r="A449" s="8" t="s">
        <v>29</v>
      </c>
      <c r="B449" s="9" t="s">
        <v>30</v>
      </c>
      <c r="C449" s="8" t="s">
        <v>31</v>
      </c>
      <c r="D449" s="9" t="s">
        <v>32</v>
      </c>
      <c r="E449" s="9" t="s">
        <v>33</v>
      </c>
      <c r="F449" s="8" t="s">
        <v>34</v>
      </c>
      <c r="G449" s="8" t="s">
        <v>35</v>
      </c>
      <c r="H449" s="9" t="s">
        <v>36</v>
      </c>
      <c r="I449" s="8" t="s">
        <v>37</v>
      </c>
      <c r="J449" s="8" t="s">
        <v>38</v>
      </c>
      <c r="K449" s="9" t="s">
        <v>39</v>
      </c>
      <c r="L449" s="8" t="s">
        <v>40</v>
      </c>
      <c r="M449" s="9" t="s">
        <v>41</v>
      </c>
      <c r="N449" s="8" t="s">
        <v>1919</v>
      </c>
      <c r="O449" s="9" t="s">
        <v>1920</v>
      </c>
      <c r="P449" s="8" t="s">
        <v>38</v>
      </c>
      <c r="Q449" s="10">
        <v>2.020763640136E12</v>
      </c>
      <c r="R449" s="10">
        <v>2.0211763640074E13</v>
      </c>
      <c r="S449" s="8" t="s">
        <v>1921</v>
      </c>
      <c r="T449" s="9" t="s">
        <v>1922</v>
      </c>
      <c r="U449" s="9" t="s">
        <v>1923</v>
      </c>
      <c r="V449" s="8" t="s">
        <v>142</v>
      </c>
      <c r="W449" s="9" t="s">
        <v>1937</v>
      </c>
      <c r="X449" s="8">
        <v>12143.0</v>
      </c>
      <c r="Y449" s="9" t="s">
        <v>67</v>
      </c>
      <c r="Z449" s="11" t="s">
        <v>1939</v>
      </c>
      <c r="AA449" s="12">
        <v>1.26E7</v>
      </c>
      <c r="AB449" s="9" t="s">
        <v>30</v>
      </c>
      <c r="AC449" s="9" t="s">
        <v>51</v>
      </c>
    </row>
    <row r="450" ht="14.25" customHeight="1">
      <c r="A450" s="8" t="s">
        <v>29</v>
      </c>
      <c r="B450" s="9" t="s">
        <v>30</v>
      </c>
      <c r="C450" s="8" t="s">
        <v>31</v>
      </c>
      <c r="D450" s="9" t="s">
        <v>32</v>
      </c>
      <c r="E450" s="9" t="s">
        <v>33</v>
      </c>
      <c r="F450" s="8" t="s">
        <v>34</v>
      </c>
      <c r="G450" s="8" t="s">
        <v>35</v>
      </c>
      <c r="H450" s="9" t="s">
        <v>36</v>
      </c>
      <c r="I450" s="8" t="s">
        <v>37</v>
      </c>
      <c r="J450" s="8" t="s">
        <v>38</v>
      </c>
      <c r="K450" s="9" t="s">
        <v>39</v>
      </c>
      <c r="L450" s="8" t="s">
        <v>40</v>
      </c>
      <c r="M450" s="9" t="s">
        <v>41</v>
      </c>
      <c r="N450" s="8" t="s">
        <v>1919</v>
      </c>
      <c r="O450" s="9" t="s">
        <v>1920</v>
      </c>
      <c r="P450" s="8" t="s">
        <v>38</v>
      </c>
      <c r="Q450" s="10">
        <v>2.020763640136E12</v>
      </c>
      <c r="R450" s="10">
        <v>2.0211763640074E13</v>
      </c>
      <c r="S450" s="8" t="s">
        <v>1921</v>
      </c>
      <c r="T450" s="9" t="s">
        <v>1922</v>
      </c>
      <c r="U450" s="9" t="s">
        <v>1923</v>
      </c>
      <c r="V450" s="8" t="s">
        <v>150</v>
      </c>
      <c r="W450" s="9" t="s">
        <v>1940</v>
      </c>
      <c r="X450" s="8">
        <v>11101.0</v>
      </c>
      <c r="Y450" s="9" t="s">
        <v>49</v>
      </c>
      <c r="Z450" s="11" t="s">
        <v>1941</v>
      </c>
      <c r="AA450" s="12">
        <v>2.0E7</v>
      </c>
      <c r="AB450" s="9" t="s">
        <v>30</v>
      </c>
      <c r="AC450" s="9" t="s">
        <v>51</v>
      </c>
    </row>
    <row r="451" ht="14.25" customHeight="1">
      <c r="A451" s="8" t="s">
        <v>29</v>
      </c>
      <c r="B451" s="9" t="s">
        <v>30</v>
      </c>
      <c r="C451" s="8" t="s">
        <v>31</v>
      </c>
      <c r="D451" s="9" t="s">
        <v>32</v>
      </c>
      <c r="E451" s="9" t="s">
        <v>33</v>
      </c>
      <c r="F451" s="8" t="s">
        <v>34</v>
      </c>
      <c r="G451" s="8" t="s">
        <v>35</v>
      </c>
      <c r="H451" s="9" t="s">
        <v>36</v>
      </c>
      <c r="I451" s="8" t="s">
        <v>37</v>
      </c>
      <c r="J451" s="8" t="s">
        <v>38</v>
      </c>
      <c r="K451" s="9" t="s">
        <v>39</v>
      </c>
      <c r="L451" s="8" t="s">
        <v>40</v>
      </c>
      <c r="M451" s="9" t="s">
        <v>41</v>
      </c>
      <c r="N451" s="8" t="s">
        <v>1919</v>
      </c>
      <c r="O451" s="9" t="s">
        <v>1920</v>
      </c>
      <c r="P451" s="8" t="s">
        <v>38</v>
      </c>
      <c r="Q451" s="10">
        <v>2.020763640136E12</v>
      </c>
      <c r="R451" s="10">
        <v>2.0211763640074E13</v>
      </c>
      <c r="S451" s="8" t="s">
        <v>1921</v>
      </c>
      <c r="T451" s="9" t="s">
        <v>1922</v>
      </c>
      <c r="U451" s="9" t="s">
        <v>1923</v>
      </c>
      <c r="V451" s="8" t="s">
        <v>206</v>
      </c>
      <c r="W451" s="9" t="s">
        <v>1942</v>
      </c>
      <c r="X451" s="8">
        <v>12114.0</v>
      </c>
      <c r="Y451" s="9" t="s">
        <v>1943</v>
      </c>
      <c r="Z451" s="11" t="s">
        <v>1944</v>
      </c>
      <c r="AA451" s="12">
        <v>1.636332257E9</v>
      </c>
      <c r="AB451" s="9" t="s">
        <v>30</v>
      </c>
      <c r="AC451" s="9" t="s">
        <v>51</v>
      </c>
    </row>
    <row r="452" ht="14.25" customHeight="1">
      <c r="A452" s="8" t="s">
        <v>29</v>
      </c>
      <c r="B452" s="9" t="s">
        <v>30</v>
      </c>
      <c r="C452" s="8" t="s">
        <v>31</v>
      </c>
      <c r="D452" s="9" t="s">
        <v>32</v>
      </c>
      <c r="E452" s="9" t="s">
        <v>33</v>
      </c>
      <c r="F452" s="8" t="s">
        <v>34</v>
      </c>
      <c r="G452" s="8" t="s">
        <v>35</v>
      </c>
      <c r="H452" s="9" t="s">
        <v>36</v>
      </c>
      <c r="I452" s="8" t="s">
        <v>37</v>
      </c>
      <c r="J452" s="8" t="s">
        <v>38</v>
      </c>
      <c r="K452" s="9" t="s">
        <v>39</v>
      </c>
      <c r="L452" s="8" t="s">
        <v>40</v>
      </c>
      <c r="M452" s="9" t="s">
        <v>41</v>
      </c>
      <c r="N452" s="8" t="s">
        <v>1919</v>
      </c>
      <c r="O452" s="9" t="s">
        <v>1920</v>
      </c>
      <c r="P452" s="8" t="s">
        <v>38</v>
      </c>
      <c r="Q452" s="10">
        <v>2.020763640136E12</v>
      </c>
      <c r="R452" s="10">
        <v>2.0211763640074E13</v>
      </c>
      <c r="S452" s="8" t="s">
        <v>1921</v>
      </c>
      <c r="T452" s="9" t="s">
        <v>1922</v>
      </c>
      <c r="U452" s="9" t="s">
        <v>1923</v>
      </c>
      <c r="V452" s="8" t="s">
        <v>209</v>
      </c>
      <c r="W452" s="9" t="s">
        <v>1945</v>
      </c>
      <c r="X452" s="8">
        <v>11101.0</v>
      </c>
      <c r="Y452" s="9" t="s">
        <v>49</v>
      </c>
      <c r="Z452" s="11" t="s">
        <v>1946</v>
      </c>
      <c r="AA452" s="12">
        <v>8.30220883E7</v>
      </c>
      <c r="AB452" s="9" t="s">
        <v>30</v>
      </c>
      <c r="AC452" s="9" t="s">
        <v>51</v>
      </c>
    </row>
    <row r="453" ht="14.25" customHeight="1">
      <c r="A453" s="8" t="s">
        <v>29</v>
      </c>
      <c r="B453" s="9" t="s">
        <v>30</v>
      </c>
      <c r="C453" s="8" t="s">
        <v>31</v>
      </c>
      <c r="D453" s="9" t="s">
        <v>32</v>
      </c>
      <c r="E453" s="9" t="s">
        <v>33</v>
      </c>
      <c r="F453" s="8" t="s">
        <v>34</v>
      </c>
      <c r="G453" s="8" t="s">
        <v>35</v>
      </c>
      <c r="H453" s="9" t="s">
        <v>36</v>
      </c>
      <c r="I453" s="8" t="s">
        <v>37</v>
      </c>
      <c r="J453" s="8" t="s">
        <v>38</v>
      </c>
      <c r="K453" s="9" t="s">
        <v>39</v>
      </c>
      <c r="L453" s="8" t="s">
        <v>40</v>
      </c>
      <c r="M453" s="9" t="s">
        <v>41</v>
      </c>
      <c r="N453" s="8" t="s">
        <v>1919</v>
      </c>
      <c r="O453" s="9" t="s">
        <v>1920</v>
      </c>
      <c r="P453" s="8" t="s">
        <v>38</v>
      </c>
      <c r="Q453" s="10">
        <v>2.020763640136E12</v>
      </c>
      <c r="R453" s="10">
        <v>2.0211763640074E13</v>
      </c>
      <c r="S453" s="8" t="s">
        <v>1921</v>
      </c>
      <c r="T453" s="9" t="s">
        <v>1922</v>
      </c>
      <c r="U453" s="9" t="s">
        <v>1923</v>
      </c>
      <c r="V453" s="8" t="s">
        <v>209</v>
      </c>
      <c r="W453" s="9" t="s">
        <v>1945</v>
      </c>
      <c r="X453" s="8">
        <v>12113.0</v>
      </c>
      <c r="Y453" s="9" t="s">
        <v>52</v>
      </c>
      <c r="Z453" s="11" t="s">
        <v>1947</v>
      </c>
      <c r="AA453" s="12">
        <v>1.08501026E8</v>
      </c>
      <c r="AB453" s="9" t="s">
        <v>30</v>
      </c>
      <c r="AC453" s="9" t="s">
        <v>51</v>
      </c>
    </row>
    <row r="454" ht="14.25" customHeight="1">
      <c r="A454" s="8" t="s">
        <v>29</v>
      </c>
      <c r="B454" s="9" t="s">
        <v>30</v>
      </c>
      <c r="C454" s="8" t="s">
        <v>31</v>
      </c>
      <c r="D454" s="9" t="s">
        <v>32</v>
      </c>
      <c r="E454" s="9" t="s">
        <v>33</v>
      </c>
      <c r="F454" s="8" t="s">
        <v>34</v>
      </c>
      <c r="G454" s="8" t="s">
        <v>35</v>
      </c>
      <c r="H454" s="9" t="s">
        <v>36</v>
      </c>
      <c r="I454" s="8" t="s">
        <v>37</v>
      </c>
      <c r="J454" s="8" t="s">
        <v>38</v>
      </c>
      <c r="K454" s="9" t="s">
        <v>39</v>
      </c>
      <c r="L454" s="8" t="s">
        <v>40</v>
      </c>
      <c r="M454" s="9" t="s">
        <v>41</v>
      </c>
      <c r="N454" s="8" t="s">
        <v>1919</v>
      </c>
      <c r="O454" s="9" t="s">
        <v>1920</v>
      </c>
      <c r="P454" s="8" t="s">
        <v>38</v>
      </c>
      <c r="Q454" s="10">
        <v>2.020763640136E12</v>
      </c>
      <c r="R454" s="10">
        <v>2.0211763640074E13</v>
      </c>
      <c r="S454" s="8" t="s">
        <v>1921</v>
      </c>
      <c r="T454" s="9" t="s">
        <v>1922</v>
      </c>
      <c r="U454" s="9" t="s">
        <v>1923</v>
      </c>
      <c r="V454" s="8" t="s">
        <v>209</v>
      </c>
      <c r="W454" s="9" t="s">
        <v>1945</v>
      </c>
      <c r="X454" s="8">
        <v>22113.0</v>
      </c>
      <c r="Y454" s="9" t="s">
        <v>1948</v>
      </c>
      <c r="Z454" s="11" t="s">
        <v>1949</v>
      </c>
      <c r="AA454" s="12">
        <v>7.885311138E7</v>
      </c>
      <c r="AB454" s="9" t="s">
        <v>30</v>
      </c>
      <c r="AC454" s="9" t="s">
        <v>51</v>
      </c>
    </row>
    <row r="455" ht="14.25" customHeight="1">
      <c r="A455" s="8" t="s">
        <v>29</v>
      </c>
      <c r="B455" s="9" t="s">
        <v>30</v>
      </c>
      <c r="C455" s="8" t="s">
        <v>31</v>
      </c>
      <c r="D455" s="9" t="s">
        <v>32</v>
      </c>
      <c r="E455" s="9" t="s">
        <v>33</v>
      </c>
      <c r="F455" s="8" t="s">
        <v>34</v>
      </c>
      <c r="G455" s="8" t="s">
        <v>35</v>
      </c>
      <c r="H455" s="9" t="s">
        <v>36</v>
      </c>
      <c r="I455" s="8" t="s">
        <v>37</v>
      </c>
      <c r="J455" s="8" t="s">
        <v>38</v>
      </c>
      <c r="K455" s="9" t="s">
        <v>39</v>
      </c>
      <c r="L455" s="8" t="s">
        <v>40</v>
      </c>
      <c r="M455" s="9" t="s">
        <v>41</v>
      </c>
      <c r="N455" s="8" t="s">
        <v>1919</v>
      </c>
      <c r="O455" s="9" t="s">
        <v>1920</v>
      </c>
      <c r="P455" s="8" t="s">
        <v>38</v>
      </c>
      <c r="Q455" s="10">
        <v>2.020763640136E12</v>
      </c>
      <c r="R455" s="10">
        <v>2.0211763640074E13</v>
      </c>
      <c r="S455" s="8" t="s">
        <v>1921</v>
      </c>
      <c r="T455" s="9" t="s">
        <v>1922</v>
      </c>
      <c r="U455" s="9" t="s">
        <v>1923</v>
      </c>
      <c r="V455" s="8" t="s">
        <v>212</v>
      </c>
      <c r="W455" s="9" t="s">
        <v>1950</v>
      </c>
      <c r="X455" s="8">
        <v>11101.0</v>
      </c>
      <c r="Y455" s="9" t="s">
        <v>49</v>
      </c>
      <c r="Z455" s="11" t="s">
        <v>1951</v>
      </c>
      <c r="AA455" s="12">
        <v>1.7795E8</v>
      </c>
      <c r="AB455" s="9" t="s">
        <v>30</v>
      </c>
      <c r="AC455" s="9" t="s">
        <v>51</v>
      </c>
    </row>
    <row r="456" ht="14.25" customHeight="1">
      <c r="A456" s="8" t="s">
        <v>29</v>
      </c>
      <c r="B456" s="9" t="s">
        <v>30</v>
      </c>
      <c r="C456" s="8" t="s">
        <v>31</v>
      </c>
      <c r="D456" s="9" t="s">
        <v>32</v>
      </c>
      <c r="E456" s="9" t="s">
        <v>33</v>
      </c>
      <c r="F456" s="8" t="s">
        <v>34</v>
      </c>
      <c r="G456" s="8" t="s">
        <v>35</v>
      </c>
      <c r="H456" s="9" t="s">
        <v>36</v>
      </c>
      <c r="I456" s="8" t="s">
        <v>37</v>
      </c>
      <c r="J456" s="8" t="s">
        <v>38</v>
      </c>
      <c r="K456" s="9" t="s">
        <v>39</v>
      </c>
      <c r="L456" s="8" t="s">
        <v>40</v>
      </c>
      <c r="M456" s="9" t="s">
        <v>41</v>
      </c>
      <c r="N456" s="8" t="s">
        <v>1919</v>
      </c>
      <c r="O456" s="9" t="s">
        <v>1920</v>
      </c>
      <c r="P456" s="8" t="s">
        <v>38</v>
      </c>
      <c r="Q456" s="10">
        <v>2.020763640136E12</v>
      </c>
      <c r="R456" s="10">
        <v>2.0211763640074E13</v>
      </c>
      <c r="S456" s="8" t="s">
        <v>1921</v>
      </c>
      <c r="T456" s="9" t="s">
        <v>1922</v>
      </c>
      <c r="U456" s="9" t="s">
        <v>1923</v>
      </c>
      <c r="V456" s="8" t="s">
        <v>128</v>
      </c>
      <c r="W456" s="9" t="s">
        <v>1952</v>
      </c>
      <c r="X456" s="8">
        <v>11101.0</v>
      </c>
      <c r="Y456" s="9" t="s">
        <v>49</v>
      </c>
      <c r="Z456" s="11" t="s">
        <v>1953</v>
      </c>
      <c r="AA456" s="12">
        <v>0.0</v>
      </c>
      <c r="AB456" s="9" t="s">
        <v>30</v>
      </c>
      <c r="AC456" s="9" t="s">
        <v>51</v>
      </c>
    </row>
    <row r="457" ht="14.25" customHeight="1">
      <c r="A457" s="8" t="s">
        <v>29</v>
      </c>
      <c r="B457" s="9" t="s">
        <v>30</v>
      </c>
      <c r="C457" s="8" t="s">
        <v>31</v>
      </c>
      <c r="D457" s="9" t="s">
        <v>32</v>
      </c>
      <c r="E457" s="9" t="s">
        <v>33</v>
      </c>
      <c r="F457" s="8" t="s">
        <v>34</v>
      </c>
      <c r="G457" s="8" t="s">
        <v>35</v>
      </c>
      <c r="H457" s="9" t="s">
        <v>36</v>
      </c>
      <c r="I457" s="8" t="s">
        <v>37</v>
      </c>
      <c r="J457" s="8" t="s">
        <v>38</v>
      </c>
      <c r="K457" s="9" t="s">
        <v>39</v>
      </c>
      <c r="L457" s="8" t="s">
        <v>40</v>
      </c>
      <c r="M457" s="9" t="s">
        <v>41</v>
      </c>
      <c r="N457" s="8" t="s">
        <v>1919</v>
      </c>
      <c r="O457" s="9" t="s">
        <v>1920</v>
      </c>
      <c r="P457" s="8" t="s">
        <v>38</v>
      </c>
      <c r="Q457" s="10">
        <v>2.020763640136E12</v>
      </c>
      <c r="R457" s="10">
        <v>2.0211763640074E13</v>
      </c>
      <c r="S457" s="8" t="s">
        <v>1921</v>
      </c>
      <c r="T457" s="9" t="s">
        <v>1922</v>
      </c>
      <c r="U457" s="9" t="s">
        <v>1923</v>
      </c>
      <c r="V457" s="8" t="s">
        <v>128</v>
      </c>
      <c r="W457" s="9" t="s">
        <v>1952</v>
      </c>
      <c r="X457" s="8">
        <v>22113.0</v>
      </c>
      <c r="Y457" s="9" t="s">
        <v>1948</v>
      </c>
      <c r="Z457" s="11" t="s">
        <v>1954</v>
      </c>
      <c r="AA457" s="12">
        <v>4.0E7</v>
      </c>
      <c r="AB457" s="9" t="s">
        <v>30</v>
      </c>
      <c r="AC457" s="9" t="s">
        <v>51</v>
      </c>
    </row>
    <row r="458" ht="14.25" customHeight="1">
      <c r="A458" s="8" t="s">
        <v>29</v>
      </c>
      <c r="B458" s="9" t="s">
        <v>30</v>
      </c>
      <c r="C458" s="8" t="s">
        <v>31</v>
      </c>
      <c r="D458" s="9" t="s">
        <v>32</v>
      </c>
      <c r="E458" s="9" t="s">
        <v>33</v>
      </c>
      <c r="F458" s="8" t="s">
        <v>34</v>
      </c>
      <c r="G458" s="8" t="s">
        <v>35</v>
      </c>
      <c r="H458" s="9" t="s">
        <v>36</v>
      </c>
      <c r="I458" s="8" t="s">
        <v>37</v>
      </c>
      <c r="J458" s="8" t="s">
        <v>38</v>
      </c>
      <c r="K458" s="9" t="s">
        <v>39</v>
      </c>
      <c r="L458" s="8" t="s">
        <v>40</v>
      </c>
      <c r="M458" s="9" t="s">
        <v>41</v>
      </c>
      <c r="N458" s="8" t="s">
        <v>1919</v>
      </c>
      <c r="O458" s="9" t="s">
        <v>1920</v>
      </c>
      <c r="P458" s="8" t="s">
        <v>38</v>
      </c>
      <c r="Q458" s="10">
        <v>2.020763640136E12</v>
      </c>
      <c r="R458" s="10">
        <v>2.0211763640074E13</v>
      </c>
      <c r="S458" s="8" t="s">
        <v>1921</v>
      </c>
      <c r="T458" s="9" t="s">
        <v>1922</v>
      </c>
      <c r="U458" s="9" t="s">
        <v>1923</v>
      </c>
      <c r="V458" s="8" t="s">
        <v>839</v>
      </c>
      <c r="W458" s="9" t="s">
        <v>1955</v>
      </c>
      <c r="X458" s="8">
        <v>11101.0</v>
      </c>
      <c r="Y458" s="9" t="s">
        <v>49</v>
      </c>
      <c r="Z458" s="11" t="s">
        <v>1956</v>
      </c>
      <c r="AA458" s="12">
        <v>1.00322465E8</v>
      </c>
      <c r="AB458" s="9" t="s">
        <v>30</v>
      </c>
      <c r="AC458" s="9" t="s">
        <v>51</v>
      </c>
    </row>
    <row r="459" ht="14.25" customHeight="1">
      <c r="A459" s="8" t="s">
        <v>29</v>
      </c>
      <c r="B459" s="9" t="s">
        <v>30</v>
      </c>
      <c r="C459" s="8" t="s">
        <v>31</v>
      </c>
      <c r="D459" s="9" t="s">
        <v>32</v>
      </c>
      <c r="E459" s="9" t="s">
        <v>33</v>
      </c>
      <c r="F459" s="8" t="s">
        <v>34</v>
      </c>
      <c r="G459" s="8" t="s">
        <v>35</v>
      </c>
      <c r="H459" s="9" t="s">
        <v>36</v>
      </c>
      <c r="I459" s="8" t="s">
        <v>37</v>
      </c>
      <c r="J459" s="8" t="s">
        <v>38</v>
      </c>
      <c r="K459" s="9" t="s">
        <v>39</v>
      </c>
      <c r="L459" s="8" t="s">
        <v>40</v>
      </c>
      <c r="M459" s="9" t="s">
        <v>41</v>
      </c>
      <c r="N459" s="8" t="s">
        <v>1919</v>
      </c>
      <c r="O459" s="9" t="s">
        <v>1920</v>
      </c>
      <c r="P459" s="8" t="s">
        <v>38</v>
      </c>
      <c r="Q459" s="10">
        <v>2.020763640136E12</v>
      </c>
      <c r="R459" s="10">
        <v>2.0211763640074E13</v>
      </c>
      <c r="S459" s="8" t="s">
        <v>1921</v>
      </c>
      <c r="T459" s="9" t="s">
        <v>1922</v>
      </c>
      <c r="U459" s="9" t="s">
        <v>1923</v>
      </c>
      <c r="V459" s="8" t="s">
        <v>839</v>
      </c>
      <c r="W459" s="9" t="s">
        <v>1955</v>
      </c>
      <c r="X459" s="8">
        <v>22294.0</v>
      </c>
      <c r="Y459" s="9" t="s">
        <v>1933</v>
      </c>
      <c r="Z459" s="11" t="s">
        <v>1957</v>
      </c>
      <c r="AA459" s="12">
        <v>2.4108524213E8</v>
      </c>
      <c r="AB459" s="9" t="s">
        <v>30</v>
      </c>
      <c r="AC459" s="9" t="s">
        <v>51</v>
      </c>
    </row>
    <row r="460" ht="14.25" customHeight="1">
      <c r="A460" s="8" t="s">
        <v>29</v>
      </c>
      <c r="B460" s="9" t="s">
        <v>30</v>
      </c>
      <c r="C460" s="8" t="s">
        <v>31</v>
      </c>
      <c r="D460" s="9" t="s">
        <v>32</v>
      </c>
      <c r="E460" s="9" t="s">
        <v>33</v>
      </c>
      <c r="F460" s="8" t="s">
        <v>34</v>
      </c>
      <c r="G460" s="8" t="s">
        <v>35</v>
      </c>
      <c r="H460" s="9" t="s">
        <v>36</v>
      </c>
      <c r="I460" s="8" t="s">
        <v>37</v>
      </c>
      <c r="J460" s="8" t="s">
        <v>38</v>
      </c>
      <c r="K460" s="9" t="s">
        <v>39</v>
      </c>
      <c r="L460" s="8" t="s">
        <v>40</v>
      </c>
      <c r="M460" s="9" t="s">
        <v>41</v>
      </c>
      <c r="N460" s="8" t="s">
        <v>1919</v>
      </c>
      <c r="O460" s="9" t="s">
        <v>1920</v>
      </c>
      <c r="P460" s="8" t="s">
        <v>38</v>
      </c>
      <c r="Q460" s="10">
        <v>2.020763640136E12</v>
      </c>
      <c r="R460" s="10">
        <v>2.0211763640074E13</v>
      </c>
      <c r="S460" s="8" t="s">
        <v>1921</v>
      </c>
      <c r="T460" s="9" t="s">
        <v>1922</v>
      </c>
      <c r="U460" s="9" t="s">
        <v>1923</v>
      </c>
      <c r="V460" s="8" t="s">
        <v>431</v>
      </c>
      <c r="W460" s="9" t="s">
        <v>1958</v>
      </c>
      <c r="X460" s="8">
        <v>12111.0</v>
      </c>
      <c r="Y460" s="9" t="s">
        <v>1883</v>
      </c>
      <c r="Z460" s="11" t="s">
        <v>1959</v>
      </c>
      <c r="AA460" s="12">
        <v>1.28685669E8</v>
      </c>
      <c r="AB460" s="9" t="s">
        <v>30</v>
      </c>
      <c r="AC460" s="9" t="s">
        <v>51</v>
      </c>
    </row>
    <row r="461" ht="14.25" customHeight="1">
      <c r="A461" s="8" t="s">
        <v>29</v>
      </c>
      <c r="B461" s="9" t="s">
        <v>30</v>
      </c>
      <c r="C461" s="8" t="s">
        <v>31</v>
      </c>
      <c r="D461" s="9" t="s">
        <v>32</v>
      </c>
      <c r="E461" s="9" t="s">
        <v>33</v>
      </c>
      <c r="F461" s="8" t="s">
        <v>34</v>
      </c>
      <c r="G461" s="8" t="s">
        <v>35</v>
      </c>
      <c r="H461" s="9" t="s">
        <v>36</v>
      </c>
      <c r="I461" s="8" t="s">
        <v>37</v>
      </c>
      <c r="J461" s="8" t="s">
        <v>38</v>
      </c>
      <c r="K461" s="9" t="s">
        <v>39</v>
      </c>
      <c r="L461" s="8" t="s">
        <v>40</v>
      </c>
      <c r="M461" s="9" t="s">
        <v>41</v>
      </c>
      <c r="N461" s="8" t="s">
        <v>1919</v>
      </c>
      <c r="O461" s="9" t="s">
        <v>1920</v>
      </c>
      <c r="P461" s="8" t="s">
        <v>38</v>
      </c>
      <c r="Q461" s="10">
        <v>2.020763640136E12</v>
      </c>
      <c r="R461" s="10">
        <v>2.0211763640074E13</v>
      </c>
      <c r="S461" s="8" t="s">
        <v>1921</v>
      </c>
      <c r="T461" s="9" t="s">
        <v>1922</v>
      </c>
      <c r="U461" s="9" t="s">
        <v>1923</v>
      </c>
      <c r="V461" s="8" t="s">
        <v>1599</v>
      </c>
      <c r="W461" s="9" t="s">
        <v>1960</v>
      </c>
      <c r="X461" s="8">
        <v>12111.0</v>
      </c>
      <c r="Y461" s="9" t="s">
        <v>1883</v>
      </c>
      <c r="Z461" s="11" t="s">
        <v>1961</v>
      </c>
      <c r="AA461" s="12">
        <v>7.69516737E8</v>
      </c>
      <c r="AB461" s="9" t="s">
        <v>30</v>
      </c>
      <c r="AC461" s="9" t="s">
        <v>51</v>
      </c>
    </row>
    <row r="462" ht="14.25" customHeight="1">
      <c r="A462" s="8" t="s">
        <v>29</v>
      </c>
      <c r="B462" s="9" t="s">
        <v>30</v>
      </c>
      <c r="C462" s="8" t="s">
        <v>31</v>
      </c>
      <c r="D462" s="9" t="s">
        <v>32</v>
      </c>
      <c r="E462" s="9" t="s">
        <v>33</v>
      </c>
      <c r="F462" s="8" t="s">
        <v>34</v>
      </c>
      <c r="G462" s="8" t="s">
        <v>35</v>
      </c>
      <c r="H462" s="9" t="s">
        <v>36</v>
      </c>
      <c r="I462" s="8" t="s">
        <v>37</v>
      </c>
      <c r="J462" s="8" t="s">
        <v>38</v>
      </c>
      <c r="K462" s="9" t="s">
        <v>39</v>
      </c>
      <c r="L462" s="8" t="s">
        <v>40</v>
      </c>
      <c r="M462" s="9" t="s">
        <v>41</v>
      </c>
      <c r="N462" s="8" t="s">
        <v>1919</v>
      </c>
      <c r="O462" s="9" t="s">
        <v>1920</v>
      </c>
      <c r="P462" s="8" t="s">
        <v>38</v>
      </c>
      <c r="Q462" s="10">
        <v>2.020763640136E12</v>
      </c>
      <c r="R462" s="10">
        <v>2.0211763640074E13</v>
      </c>
      <c r="S462" s="8" t="s">
        <v>1921</v>
      </c>
      <c r="T462" s="9" t="s">
        <v>1922</v>
      </c>
      <c r="U462" s="9" t="s">
        <v>1923</v>
      </c>
      <c r="V462" s="8" t="s">
        <v>1611</v>
      </c>
      <c r="W462" s="9" t="s">
        <v>1962</v>
      </c>
      <c r="X462" s="8">
        <v>12111.0</v>
      </c>
      <c r="Y462" s="9" t="s">
        <v>1883</v>
      </c>
      <c r="Z462" s="11" t="s">
        <v>1963</v>
      </c>
      <c r="AA462" s="12">
        <v>1.28685669E8</v>
      </c>
      <c r="AB462" s="9" t="s">
        <v>30</v>
      </c>
      <c r="AC462" s="9" t="s">
        <v>51</v>
      </c>
    </row>
    <row r="463" ht="14.25" customHeight="1">
      <c r="A463" s="8" t="s">
        <v>29</v>
      </c>
      <c r="B463" s="9" t="s">
        <v>30</v>
      </c>
      <c r="C463" s="8" t="s">
        <v>31</v>
      </c>
      <c r="D463" s="9" t="s">
        <v>32</v>
      </c>
      <c r="E463" s="9" t="s">
        <v>33</v>
      </c>
      <c r="F463" s="8" t="s">
        <v>34</v>
      </c>
      <c r="G463" s="8" t="s">
        <v>35</v>
      </c>
      <c r="H463" s="9" t="s">
        <v>36</v>
      </c>
      <c r="I463" s="8" t="s">
        <v>37</v>
      </c>
      <c r="J463" s="8" t="s">
        <v>38</v>
      </c>
      <c r="K463" s="9" t="s">
        <v>39</v>
      </c>
      <c r="L463" s="8" t="s">
        <v>40</v>
      </c>
      <c r="M463" s="9" t="s">
        <v>41</v>
      </c>
      <c r="N463" s="8" t="s">
        <v>1919</v>
      </c>
      <c r="O463" s="9" t="s">
        <v>1920</v>
      </c>
      <c r="P463" s="8" t="s">
        <v>38</v>
      </c>
      <c r="Q463" s="10">
        <v>2.020763640136E12</v>
      </c>
      <c r="R463" s="10">
        <v>2.0211763640074E13</v>
      </c>
      <c r="S463" s="8" t="s">
        <v>1921</v>
      </c>
      <c r="T463" s="9" t="s">
        <v>1922</v>
      </c>
      <c r="U463" s="9" t="s">
        <v>1923</v>
      </c>
      <c r="V463" s="8" t="s">
        <v>797</v>
      </c>
      <c r="W463" s="9" t="s">
        <v>1964</v>
      </c>
      <c r="X463" s="8">
        <v>12111.0</v>
      </c>
      <c r="Y463" s="9" t="s">
        <v>1883</v>
      </c>
      <c r="Z463" s="11" t="s">
        <v>1965</v>
      </c>
      <c r="AA463" s="12">
        <v>1.02581252E9</v>
      </c>
      <c r="AB463" s="9" t="s">
        <v>30</v>
      </c>
      <c r="AC463" s="9" t="s">
        <v>51</v>
      </c>
    </row>
    <row r="464" ht="14.25" customHeight="1">
      <c r="A464" s="8" t="s">
        <v>29</v>
      </c>
      <c r="B464" s="9" t="s">
        <v>30</v>
      </c>
      <c r="C464" s="8" t="s">
        <v>31</v>
      </c>
      <c r="D464" s="9" t="s">
        <v>32</v>
      </c>
      <c r="E464" s="9" t="s">
        <v>33</v>
      </c>
      <c r="F464" s="8" t="s">
        <v>34</v>
      </c>
      <c r="G464" s="8" t="s">
        <v>35</v>
      </c>
      <c r="H464" s="9" t="s">
        <v>36</v>
      </c>
      <c r="I464" s="8" t="s">
        <v>37</v>
      </c>
      <c r="J464" s="8" t="s">
        <v>38</v>
      </c>
      <c r="K464" s="9" t="s">
        <v>39</v>
      </c>
      <c r="L464" s="8" t="s">
        <v>40</v>
      </c>
      <c r="M464" s="9" t="s">
        <v>41</v>
      </c>
      <c r="N464" s="8" t="s">
        <v>1919</v>
      </c>
      <c r="O464" s="9" t="s">
        <v>1920</v>
      </c>
      <c r="P464" s="8" t="s">
        <v>38</v>
      </c>
      <c r="Q464" s="10">
        <v>2.020763640136E12</v>
      </c>
      <c r="R464" s="10">
        <v>2.0211763640074E13</v>
      </c>
      <c r="S464" s="8" t="s">
        <v>1921</v>
      </c>
      <c r="T464" s="9" t="s">
        <v>1922</v>
      </c>
      <c r="U464" s="9" t="s">
        <v>1923</v>
      </c>
      <c r="V464" s="8" t="s">
        <v>1618</v>
      </c>
      <c r="W464" s="9" t="s">
        <v>1966</v>
      </c>
      <c r="X464" s="8">
        <v>12111.0</v>
      </c>
      <c r="Y464" s="9" t="s">
        <v>1883</v>
      </c>
      <c r="Z464" s="11" t="s">
        <v>1967</v>
      </c>
      <c r="AA464" s="12">
        <v>2.56821557E8</v>
      </c>
      <c r="AB464" s="9" t="s">
        <v>30</v>
      </c>
      <c r="AC464" s="9" t="s">
        <v>51</v>
      </c>
    </row>
    <row r="465" ht="14.25" customHeight="1">
      <c r="A465" s="8" t="s">
        <v>29</v>
      </c>
      <c r="B465" s="9" t="s">
        <v>30</v>
      </c>
      <c r="C465" s="8" t="s">
        <v>31</v>
      </c>
      <c r="D465" s="9" t="s">
        <v>32</v>
      </c>
      <c r="E465" s="9" t="s">
        <v>33</v>
      </c>
      <c r="F465" s="8" t="s">
        <v>34</v>
      </c>
      <c r="G465" s="8" t="s">
        <v>35</v>
      </c>
      <c r="H465" s="9" t="s">
        <v>36</v>
      </c>
      <c r="I465" s="8" t="s">
        <v>37</v>
      </c>
      <c r="J465" s="8" t="s">
        <v>38</v>
      </c>
      <c r="K465" s="9" t="s">
        <v>39</v>
      </c>
      <c r="L465" s="8" t="s">
        <v>40</v>
      </c>
      <c r="M465" s="9" t="s">
        <v>41</v>
      </c>
      <c r="N465" s="8" t="s">
        <v>1919</v>
      </c>
      <c r="O465" s="9" t="s">
        <v>1920</v>
      </c>
      <c r="P465" s="8" t="s">
        <v>38</v>
      </c>
      <c r="Q465" s="10">
        <v>2.020763640136E12</v>
      </c>
      <c r="R465" s="10">
        <v>2.0211763640074E13</v>
      </c>
      <c r="S465" s="8" t="s">
        <v>1921</v>
      </c>
      <c r="T465" s="9" t="s">
        <v>1922</v>
      </c>
      <c r="U465" s="9" t="s">
        <v>1923</v>
      </c>
      <c r="V465" s="8" t="s">
        <v>86</v>
      </c>
      <c r="W465" s="9" t="s">
        <v>1968</v>
      </c>
      <c r="X465" s="8">
        <v>12111.0</v>
      </c>
      <c r="Y465" s="9" t="s">
        <v>1883</v>
      </c>
      <c r="Z465" s="11" t="s">
        <v>1969</v>
      </c>
      <c r="AA465" s="12">
        <v>1.6668568E7</v>
      </c>
      <c r="AB465" s="9" t="s">
        <v>30</v>
      </c>
      <c r="AC465" s="9" t="s">
        <v>51</v>
      </c>
    </row>
    <row r="466" ht="14.25" customHeight="1">
      <c r="A466" s="8" t="s">
        <v>29</v>
      </c>
      <c r="B466" s="9" t="s">
        <v>30</v>
      </c>
      <c r="C466" s="8" t="s">
        <v>31</v>
      </c>
      <c r="D466" s="9" t="s">
        <v>32</v>
      </c>
      <c r="E466" s="9" t="s">
        <v>33</v>
      </c>
      <c r="F466" s="8" t="s">
        <v>34</v>
      </c>
      <c r="G466" s="8" t="s">
        <v>35</v>
      </c>
      <c r="H466" s="9" t="s">
        <v>36</v>
      </c>
      <c r="I466" s="8" t="s">
        <v>37</v>
      </c>
      <c r="J466" s="8" t="s">
        <v>38</v>
      </c>
      <c r="K466" s="9" t="s">
        <v>39</v>
      </c>
      <c r="L466" s="8" t="s">
        <v>40</v>
      </c>
      <c r="M466" s="9" t="s">
        <v>41</v>
      </c>
      <c r="N466" s="8" t="s">
        <v>1919</v>
      </c>
      <c r="O466" s="9" t="s">
        <v>1920</v>
      </c>
      <c r="P466" s="8" t="s">
        <v>38</v>
      </c>
      <c r="Q466" s="10">
        <v>2.020763640136E12</v>
      </c>
      <c r="R466" s="10">
        <v>2.0211763640074E13</v>
      </c>
      <c r="S466" s="8" t="s">
        <v>1921</v>
      </c>
      <c r="T466" s="9" t="s">
        <v>1922</v>
      </c>
      <c r="U466" s="9" t="s">
        <v>1923</v>
      </c>
      <c r="V466" s="8" t="s">
        <v>1970</v>
      </c>
      <c r="W466" s="9" t="s">
        <v>1971</v>
      </c>
      <c r="X466" s="8">
        <v>12111.0</v>
      </c>
      <c r="Y466" s="9" t="s">
        <v>1883</v>
      </c>
      <c r="Z466" s="11" t="s">
        <v>1972</v>
      </c>
      <c r="AA466" s="12">
        <v>3.309776074E9</v>
      </c>
      <c r="AB466" s="9" t="s">
        <v>30</v>
      </c>
      <c r="AC466" s="9" t="s">
        <v>51</v>
      </c>
    </row>
    <row r="467" ht="14.25" customHeight="1">
      <c r="A467" s="8" t="s">
        <v>29</v>
      </c>
      <c r="B467" s="9" t="s">
        <v>30</v>
      </c>
      <c r="C467" s="8" t="s">
        <v>31</v>
      </c>
      <c r="D467" s="9" t="s">
        <v>32</v>
      </c>
      <c r="E467" s="9" t="s">
        <v>33</v>
      </c>
      <c r="F467" s="8" t="s">
        <v>34</v>
      </c>
      <c r="G467" s="8" t="s">
        <v>35</v>
      </c>
      <c r="H467" s="9" t="s">
        <v>36</v>
      </c>
      <c r="I467" s="8" t="s">
        <v>37</v>
      </c>
      <c r="J467" s="8" t="s">
        <v>38</v>
      </c>
      <c r="K467" s="9" t="s">
        <v>39</v>
      </c>
      <c r="L467" s="8" t="s">
        <v>40</v>
      </c>
      <c r="M467" s="9" t="s">
        <v>41</v>
      </c>
      <c r="N467" s="8" t="s">
        <v>1919</v>
      </c>
      <c r="O467" s="9" t="s">
        <v>1920</v>
      </c>
      <c r="P467" s="8" t="s">
        <v>38</v>
      </c>
      <c r="Q467" s="10">
        <v>2.020763640136E12</v>
      </c>
      <c r="R467" s="10">
        <v>2.0211763640074E13</v>
      </c>
      <c r="S467" s="8" t="s">
        <v>1921</v>
      </c>
      <c r="T467" s="9" t="s">
        <v>1922</v>
      </c>
      <c r="U467" s="9" t="s">
        <v>1923</v>
      </c>
      <c r="V467" s="8" t="s">
        <v>1507</v>
      </c>
      <c r="W467" s="9" t="s">
        <v>1973</v>
      </c>
      <c r="X467" s="8">
        <v>12111.0</v>
      </c>
      <c r="Y467" s="9" t="s">
        <v>1883</v>
      </c>
      <c r="Z467" s="11" t="s">
        <v>1974</v>
      </c>
      <c r="AA467" s="12">
        <v>1.4880088E7</v>
      </c>
      <c r="AB467" s="9" t="s">
        <v>30</v>
      </c>
      <c r="AC467" s="9" t="s">
        <v>51</v>
      </c>
    </row>
    <row r="468" ht="14.25" customHeight="1">
      <c r="A468" s="8" t="s">
        <v>29</v>
      </c>
      <c r="B468" s="9" t="s">
        <v>30</v>
      </c>
      <c r="C468" s="8" t="s">
        <v>31</v>
      </c>
      <c r="D468" s="9" t="s">
        <v>32</v>
      </c>
      <c r="E468" s="9" t="s">
        <v>33</v>
      </c>
      <c r="F468" s="8" t="s">
        <v>34</v>
      </c>
      <c r="G468" s="8" t="s">
        <v>35</v>
      </c>
      <c r="H468" s="9" t="s">
        <v>36</v>
      </c>
      <c r="I468" s="8" t="s">
        <v>37</v>
      </c>
      <c r="J468" s="8" t="s">
        <v>38</v>
      </c>
      <c r="K468" s="9" t="s">
        <v>39</v>
      </c>
      <c r="L468" s="8" t="s">
        <v>40</v>
      </c>
      <c r="M468" s="9" t="s">
        <v>41</v>
      </c>
      <c r="N468" s="8" t="s">
        <v>1919</v>
      </c>
      <c r="O468" s="9" t="s">
        <v>1920</v>
      </c>
      <c r="P468" s="8" t="s">
        <v>38</v>
      </c>
      <c r="Q468" s="10">
        <v>2.020763640136E12</v>
      </c>
      <c r="R468" s="10">
        <v>2.0211763640074E13</v>
      </c>
      <c r="S468" s="8" t="s">
        <v>1921</v>
      </c>
      <c r="T468" s="9" t="s">
        <v>1922</v>
      </c>
      <c r="U468" s="9" t="s">
        <v>1923</v>
      </c>
      <c r="V468" s="8" t="s">
        <v>459</v>
      </c>
      <c r="W468" s="9" t="s">
        <v>1975</v>
      </c>
      <c r="X468" s="8">
        <v>12111.0</v>
      </c>
      <c r="Y468" s="9" t="s">
        <v>1883</v>
      </c>
      <c r="Z468" s="11" t="s">
        <v>1976</v>
      </c>
      <c r="AA468" s="12">
        <v>1.18790048E8</v>
      </c>
      <c r="AB468" s="9" t="s">
        <v>30</v>
      </c>
      <c r="AC468" s="9" t="s">
        <v>51</v>
      </c>
    </row>
    <row r="469" ht="14.25" customHeight="1">
      <c r="A469" s="8" t="s">
        <v>29</v>
      </c>
      <c r="B469" s="9" t="s">
        <v>30</v>
      </c>
      <c r="C469" s="8" t="s">
        <v>31</v>
      </c>
      <c r="D469" s="9" t="s">
        <v>32</v>
      </c>
      <c r="E469" s="9" t="s">
        <v>33</v>
      </c>
      <c r="F469" s="8" t="s">
        <v>34</v>
      </c>
      <c r="G469" s="8" t="s">
        <v>35</v>
      </c>
      <c r="H469" s="9" t="s">
        <v>36</v>
      </c>
      <c r="I469" s="8" t="s">
        <v>37</v>
      </c>
      <c r="J469" s="8" t="s">
        <v>38</v>
      </c>
      <c r="K469" s="9" t="s">
        <v>39</v>
      </c>
      <c r="L469" s="8" t="s">
        <v>40</v>
      </c>
      <c r="M469" s="9" t="s">
        <v>41</v>
      </c>
      <c r="N469" s="8" t="s">
        <v>1919</v>
      </c>
      <c r="O469" s="9" t="s">
        <v>1920</v>
      </c>
      <c r="P469" s="8" t="s">
        <v>38</v>
      </c>
      <c r="Q469" s="10">
        <v>2.020763640136E12</v>
      </c>
      <c r="R469" s="10">
        <v>2.0211763640074E13</v>
      </c>
      <c r="S469" s="8" t="s">
        <v>1921</v>
      </c>
      <c r="T469" s="9" t="s">
        <v>1922</v>
      </c>
      <c r="U469" s="9" t="s">
        <v>1923</v>
      </c>
      <c r="V469" s="8" t="s">
        <v>1109</v>
      </c>
      <c r="W469" s="9" t="s">
        <v>1977</v>
      </c>
      <c r="X469" s="8">
        <v>12111.0</v>
      </c>
      <c r="Y469" s="9" t="s">
        <v>1883</v>
      </c>
      <c r="Z469" s="11" t="s">
        <v>1978</v>
      </c>
      <c r="AA469" s="12">
        <v>2.9727771E7</v>
      </c>
      <c r="AB469" s="9" t="s">
        <v>30</v>
      </c>
      <c r="AC469" s="9" t="s">
        <v>51</v>
      </c>
    </row>
    <row r="470" ht="14.25" customHeight="1">
      <c r="A470" s="8" t="s">
        <v>29</v>
      </c>
      <c r="B470" s="9" t="s">
        <v>30</v>
      </c>
      <c r="C470" s="8" t="s">
        <v>31</v>
      </c>
      <c r="D470" s="9" t="s">
        <v>32</v>
      </c>
      <c r="E470" s="9" t="s">
        <v>33</v>
      </c>
      <c r="F470" s="8" t="s">
        <v>34</v>
      </c>
      <c r="G470" s="8" t="s">
        <v>35</v>
      </c>
      <c r="H470" s="9" t="s">
        <v>36</v>
      </c>
      <c r="I470" s="8" t="s">
        <v>37</v>
      </c>
      <c r="J470" s="8" t="s">
        <v>38</v>
      </c>
      <c r="K470" s="9" t="s">
        <v>39</v>
      </c>
      <c r="L470" s="8" t="s">
        <v>40</v>
      </c>
      <c r="M470" s="9" t="s">
        <v>41</v>
      </c>
      <c r="N470" s="8" t="s">
        <v>1919</v>
      </c>
      <c r="O470" s="9" t="s">
        <v>1920</v>
      </c>
      <c r="P470" s="8" t="s">
        <v>38</v>
      </c>
      <c r="Q470" s="10">
        <v>2.020763640136E12</v>
      </c>
      <c r="R470" s="10">
        <v>2.0211763640074E13</v>
      </c>
      <c r="S470" s="8" t="s">
        <v>1921</v>
      </c>
      <c r="T470" s="9" t="s">
        <v>1922</v>
      </c>
      <c r="U470" s="9" t="s">
        <v>1923</v>
      </c>
      <c r="V470" s="8" t="s">
        <v>29</v>
      </c>
      <c r="W470" s="9" t="s">
        <v>1979</v>
      </c>
      <c r="X470" s="8">
        <v>12111.0</v>
      </c>
      <c r="Y470" s="9" t="s">
        <v>1883</v>
      </c>
      <c r="Z470" s="11" t="s">
        <v>1980</v>
      </c>
      <c r="AA470" s="12">
        <v>8.9104609E7</v>
      </c>
      <c r="AB470" s="9" t="s">
        <v>30</v>
      </c>
      <c r="AC470" s="9" t="s">
        <v>51</v>
      </c>
    </row>
    <row r="471" ht="14.25" customHeight="1">
      <c r="A471" s="8" t="s">
        <v>29</v>
      </c>
      <c r="B471" s="9" t="s">
        <v>30</v>
      </c>
      <c r="C471" s="8" t="s">
        <v>31</v>
      </c>
      <c r="D471" s="9" t="s">
        <v>32</v>
      </c>
      <c r="E471" s="9" t="s">
        <v>33</v>
      </c>
      <c r="F471" s="8" t="s">
        <v>34</v>
      </c>
      <c r="G471" s="8" t="s">
        <v>35</v>
      </c>
      <c r="H471" s="9" t="s">
        <v>36</v>
      </c>
      <c r="I471" s="8" t="s">
        <v>37</v>
      </c>
      <c r="J471" s="8" t="s">
        <v>38</v>
      </c>
      <c r="K471" s="9" t="s">
        <v>39</v>
      </c>
      <c r="L471" s="8" t="s">
        <v>40</v>
      </c>
      <c r="M471" s="9" t="s">
        <v>41</v>
      </c>
      <c r="N471" s="8" t="s">
        <v>1919</v>
      </c>
      <c r="O471" s="9" t="s">
        <v>1920</v>
      </c>
      <c r="P471" s="8" t="s">
        <v>38</v>
      </c>
      <c r="Q471" s="10">
        <v>2.020763640136E12</v>
      </c>
      <c r="R471" s="10">
        <v>2.0211763640074E13</v>
      </c>
      <c r="S471" s="8" t="s">
        <v>1921</v>
      </c>
      <c r="T471" s="9" t="s">
        <v>1922</v>
      </c>
      <c r="U471" s="9" t="s">
        <v>1923</v>
      </c>
      <c r="V471" s="8" t="s">
        <v>216</v>
      </c>
      <c r="W471" s="9" t="s">
        <v>1981</v>
      </c>
      <c r="X471" s="8">
        <v>12111.0</v>
      </c>
      <c r="Y471" s="9" t="s">
        <v>1883</v>
      </c>
      <c r="Z471" s="11" t="s">
        <v>1982</v>
      </c>
      <c r="AA471" s="12">
        <v>1.4880088E7</v>
      </c>
      <c r="AB471" s="9" t="s">
        <v>30</v>
      </c>
      <c r="AC471" s="9" t="s">
        <v>51</v>
      </c>
    </row>
    <row r="472" ht="14.25" customHeight="1">
      <c r="A472" s="8" t="s">
        <v>29</v>
      </c>
      <c r="B472" s="9" t="s">
        <v>30</v>
      </c>
      <c r="C472" s="8" t="s">
        <v>31</v>
      </c>
      <c r="D472" s="9" t="s">
        <v>32</v>
      </c>
      <c r="E472" s="9" t="s">
        <v>33</v>
      </c>
      <c r="F472" s="8" t="s">
        <v>34</v>
      </c>
      <c r="G472" s="8" t="s">
        <v>35</v>
      </c>
      <c r="H472" s="9" t="s">
        <v>36</v>
      </c>
      <c r="I472" s="8" t="s">
        <v>37</v>
      </c>
      <c r="J472" s="8" t="s">
        <v>38</v>
      </c>
      <c r="K472" s="9" t="s">
        <v>39</v>
      </c>
      <c r="L472" s="8" t="s">
        <v>40</v>
      </c>
      <c r="M472" s="9" t="s">
        <v>41</v>
      </c>
      <c r="N472" s="8" t="s">
        <v>1919</v>
      </c>
      <c r="O472" s="9" t="s">
        <v>1920</v>
      </c>
      <c r="P472" s="8" t="s">
        <v>38</v>
      </c>
      <c r="Q472" s="10">
        <v>2.020763640136E12</v>
      </c>
      <c r="R472" s="10">
        <v>2.0211763640074E13</v>
      </c>
      <c r="S472" s="8" t="s">
        <v>1921</v>
      </c>
      <c r="T472" s="9" t="s">
        <v>1922</v>
      </c>
      <c r="U472" s="9" t="s">
        <v>1923</v>
      </c>
      <c r="V472" s="8" t="s">
        <v>1063</v>
      </c>
      <c r="W472" s="9" t="s">
        <v>1983</v>
      </c>
      <c r="X472" s="8">
        <v>11101.0</v>
      </c>
      <c r="Y472" s="9" t="s">
        <v>49</v>
      </c>
      <c r="Z472" s="11" t="s">
        <v>1984</v>
      </c>
      <c r="AA472" s="12">
        <v>1.0E8</v>
      </c>
      <c r="AB472" s="9" t="s">
        <v>30</v>
      </c>
      <c r="AC472" s="9" t="s">
        <v>51</v>
      </c>
    </row>
    <row r="473" ht="14.25" customHeight="1">
      <c r="A473" s="8" t="s">
        <v>29</v>
      </c>
      <c r="B473" s="9" t="s">
        <v>30</v>
      </c>
      <c r="C473" s="8" t="s">
        <v>31</v>
      </c>
      <c r="D473" s="9" t="s">
        <v>32</v>
      </c>
      <c r="E473" s="9" t="s">
        <v>33</v>
      </c>
      <c r="F473" s="8" t="s">
        <v>34</v>
      </c>
      <c r="G473" s="8" t="s">
        <v>35</v>
      </c>
      <c r="H473" s="9" t="s">
        <v>36</v>
      </c>
      <c r="I473" s="8" t="s">
        <v>37</v>
      </c>
      <c r="J473" s="8" t="s">
        <v>38</v>
      </c>
      <c r="K473" s="9" t="s">
        <v>39</v>
      </c>
      <c r="L473" s="8" t="s">
        <v>40</v>
      </c>
      <c r="M473" s="9" t="s">
        <v>41</v>
      </c>
      <c r="N473" s="8" t="s">
        <v>1919</v>
      </c>
      <c r="O473" s="9" t="s">
        <v>1920</v>
      </c>
      <c r="P473" s="8" t="s">
        <v>38</v>
      </c>
      <c r="Q473" s="10">
        <v>2.020763640136E12</v>
      </c>
      <c r="R473" s="10">
        <v>2.0211763640074E13</v>
      </c>
      <c r="S473" s="8" t="s">
        <v>1921</v>
      </c>
      <c r="T473" s="9" t="s">
        <v>1922</v>
      </c>
      <c r="U473" s="9" t="s">
        <v>1923</v>
      </c>
      <c r="V473" s="8" t="s">
        <v>1063</v>
      </c>
      <c r="W473" s="9" t="s">
        <v>1983</v>
      </c>
      <c r="X473" s="8">
        <v>12111.0</v>
      </c>
      <c r="Y473" s="9" t="s">
        <v>1883</v>
      </c>
      <c r="Z473" s="11" t="s">
        <v>1985</v>
      </c>
      <c r="AA473" s="12">
        <v>2.757236379E9</v>
      </c>
      <c r="AB473" s="9" t="s">
        <v>30</v>
      </c>
      <c r="AC473" s="9" t="s">
        <v>51</v>
      </c>
    </row>
    <row r="474" ht="14.25" customHeight="1">
      <c r="A474" s="8" t="s">
        <v>29</v>
      </c>
      <c r="B474" s="9" t="s">
        <v>30</v>
      </c>
      <c r="C474" s="8" t="s">
        <v>31</v>
      </c>
      <c r="D474" s="9" t="s">
        <v>32</v>
      </c>
      <c r="E474" s="9" t="s">
        <v>33</v>
      </c>
      <c r="F474" s="8" t="s">
        <v>34</v>
      </c>
      <c r="G474" s="8" t="s">
        <v>35</v>
      </c>
      <c r="H474" s="9" t="s">
        <v>36</v>
      </c>
      <c r="I474" s="8" t="s">
        <v>37</v>
      </c>
      <c r="J474" s="8" t="s">
        <v>38</v>
      </c>
      <c r="K474" s="9" t="s">
        <v>39</v>
      </c>
      <c r="L474" s="8" t="s">
        <v>40</v>
      </c>
      <c r="M474" s="9" t="s">
        <v>41</v>
      </c>
      <c r="N474" s="8" t="s">
        <v>1919</v>
      </c>
      <c r="O474" s="9" t="s">
        <v>1920</v>
      </c>
      <c r="P474" s="8" t="s">
        <v>38</v>
      </c>
      <c r="Q474" s="10">
        <v>2.020763640136E12</v>
      </c>
      <c r="R474" s="10">
        <v>2.0211763640074E13</v>
      </c>
      <c r="S474" s="8" t="s">
        <v>1921</v>
      </c>
      <c r="T474" s="9" t="s">
        <v>1922</v>
      </c>
      <c r="U474" s="9" t="s">
        <v>1923</v>
      </c>
      <c r="V474" s="8" t="s">
        <v>1204</v>
      </c>
      <c r="W474" s="9" t="s">
        <v>1986</v>
      </c>
      <c r="X474" s="8">
        <v>12111.0</v>
      </c>
      <c r="Y474" s="9" t="s">
        <v>1883</v>
      </c>
      <c r="Z474" s="11" t="s">
        <v>1987</v>
      </c>
      <c r="AA474" s="12">
        <v>1.9130299E8</v>
      </c>
      <c r="AB474" s="9" t="s">
        <v>30</v>
      </c>
      <c r="AC474" s="9" t="s">
        <v>51</v>
      </c>
    </row>
    <row r="475" ht="14.25" customHeight="1">
      <c r="A475" s="8" t="s">
        <v>29</v>
      </c>
      <c r="B475" s="9" t="s">
        <v>30</v>
      </c>
      <c r="C475" s="8" t="s">
        <v>31</v>
      </c>
      <c r="D475" s="9" t="s">
        <v>32</v>
      </c>
      <c r="E475" s="9" t="s">
        <v>33</v>
      </c>
      <c r="F475" s="8" t="s">
        <v>34</v>
      </c>
      <c r="G475" s="8" t="s">
        <v>35</v>
      </c>
      <c r="H475" s="9" t="s">
        <v>36</v>
      </c>
      <c r="I475" s="8" t="s">
        <v>37</v>
      </c>
      <c r="J475" s="8" t="s">
        <v>38</v>
      </c>
      <c r="K475" s="9" t="s">
        <v>39</v>
      </c>
      <c r="L475" s="8" t="s">
        <v>40</v>
      </c>
      <c r="M475" s="9" t="s">
        <v>41</v>
      </c>
      <c r="N475" s="8" t="s">
        <v>1919</v>
      </c>
      <c r="O475" s="9" t="s">
        <v>1920</v>
      </c>
      <c r="P475" s="8" t="s">
        <v>38</v>
      </c>
      <c r="Q475" s="10">
        <v>2.020763640136E12</v>
      </c>
      <c r="R475" s="10">
        <v>2.0211763640074E13</v>
      </c>
      <c r="S475" s="8" t="s">
        <v>1921</v>
      </c>
      <c r="T475" s="9" t="s">
        <v>1922</v>
      </c>
      <c r="U475" s="9" t="s">
        <v>1923</v>
      </c>
      <c r="V475" s="8" t="s">
        <v>1988</v>
      </c>
      <c r="W475" s="9" t="s">
        <v>1989</v>
      </c>
      <c r="X475" s="8">
        <v>12111.0</v>
      </c>
      <c r="Y475" s="9" t="s">
        <v>1883</v>
      </c>
      <c r="Z475" s="11" t="s">
        <v>1990</v>
      </c>
      <c r="AA475" s="12">
        <v>3.75433707E8</v>
      </c>
      <c r="AB475" s="9" t="s">
        <v>30</v>
      </c>
      <c r="AC475" s="9" t="s">
        <v>51</v>
      </c>
    </row>
    <row r="476" ht="14.25" customHeight="1">
      <c r="A476" s="8" t="s">
        <v>29</v>
      </c>
      <c r="B476" s="9" t="s">
        <v>30</v>
      </c>
      <c r="C476" s="8" t="s">
        <v>31</v>
      </c>
      <c r="D476" s="9" t="s">
        <v>32</v>
      </c>
      <c r="E476" s="9" t="s">
        <v>33</v>
      </c>
      <c r="F476" s="8" t="s">
        <v>34</v>
      </c>
      <c r="G476" s="8" t="s">
        <v>35</v>
      </c>
      <c r="H476" s="9" t="s">
        <v>36</v>
      </c>
      <c r="I476" s="8" t="s">
        <v>37</v>
      </c>
      <c r="J476" s="8" t="s">
        <v>38</v>
      </c>
      <c r="K476" s="9" t="s">
        <v>39</v>
      </c>
      <c r="L476" s="8" t="s">
        <v>40</v>
      </c>
      <c r="M476" s="9" t="s">
        <v>41</v>
      </c>
      <c r="N476" s="8" t="s">
        <v>1919</v>
      </c>
      <c r="O476" s="9" t="s">
        <v>1920</v>
      </c>
      <c r="P476" s="8" t="s">
        <v>38</v>
      </c>
      <c r="Q476" s="10">
        <v>2.020763640136E12</v>
      </c>
      <c r="R476" s="10">
        <v>2.0211763640074E13</v>
      </c>
      <c r="S476" s="8" t="s">
        <v>1921</v>
      </c>
      <c r="T476" s="9" t="s">
        <v>1922</v>
      </c>
      <c r="U476" s="9" t="s">
        <v>1923</v>
      </c>
      <c r="V476" s="8" t="s">
        <v>1991</v>
      </c>
      <c r="W476" s="9" t="s">
        <v>1992</v>
      </c>
      <c r="X476" s="8">
        <v>12111.0</v>
      </c>
      <c r="Y476" s="9" t="s">
        <v>1883</v>
      </c>
      <c r="Z476" s="11" t="s">
        <v>1993</v>
      </c>
      <c r="AA476" s="12">
        <v>3.9644119E7</v>
      </c>
      <c r="AB476" s="9" t="s">
        <v>30</v>
      </c>
      <c r="AC476" s="9" t="s">
        <v>51</v>
      </c>
    </row>
    <row r="477" ht="14.25" customHeight="1">
      <c r="A477" s="8" t="s">
        <v>29</v>
      </c>
      <c r="B477" s="9" t="s">
        <v>30</v>
      </c>
      <c r="C477" s="8" t="s">
        <v>31</v>
      </c>
      <c r="D477" s="9" t="s">
        <v>32</v>
      </c>
      <c r="E477" s="9" t="s">
        <v>33</v>
      </c>
      <c r="F477" s="8" t="s">
        <v>34</v>
      </c>
      <c r="G477" s="8" t="s">
        <v>35</v>
      </c>
      <c r="H477" s="9" t="s">
        <v>36</v>
      </c>
      <c r="I477" s="8" t="s">
        <v>37</v>
      </c>
      <c r="J477" s="8" t="s">
        <v>38</v>
      </c>
      <c r="K477" s="9" t="s">
        <v>39</v>
      </c>
      <c r="L477" s="8" t="s">
        <v>40</v>
      </c>
      <c r="M477" s="9" t="s">
        <v>41</v>
      </c>
      <c r="N477" s="8" t="s">
        <v>1919</v>
      </c>
      <c r="O477" s="9" t="s">
        <v>1920</v>
      </c>
      <c r="P477" s="8" t="s">
        <v>38</v>
      </c>
      <c r="Q477" s="10">
        <v>2.020763640136E12</v>
      </c>
      <c r="R477" s="10">
        <v>2.0211763640074E13</v>
      </c>
      <c r="S477" s="8" t="s">
        <v>1921</v>
      </c>
      <c r="T477" s="9" t="s">
        <v>1922</v>
      </c>
      <c r="U477" s="9" t="s">
        <v>1923</v>
      </c>
      <c r="V477" s="8" t="s">
        <v>1994</v>
      </c>
      <c r="W477" s="9" t="s">
        <v>1995</v>
      </c>
      <c r="X477" s="8">
        <v>12111.0</v>
      </c>
      <c r="Y477" s="9" t="s">
        <v>1883</v>
      </c>
      <c r="Z477" s="11" t="s">
        <v>1996</v>
      </c>
      <c r="AA477" s="12">
        <v>2.81363998E8</v>
      </c>
      <c r="AB477" s="9" t="s">
        <v>30</v>
      </c>
      <c r="AC477" s="9" t="s">
        <v>51</v>
      </c>
    </row>
    <row r="478" ht="14.25" customHeight="1">
      <c r="A478" s="8" t="s">
        <v>29</v>
      </c>
      <c r="B478" s="9" t="s">
        <v>30</v>
      </c>
      <c r="C478" s="8" t="s">
        <v>31</v>
      </c>
      <c r="D478" s="9" t="s">
        <v>32</v>
      </c>
      <c r="E478" s="9" t="s">
        <v>33</v>
      </c>
      <c r="F478" s="8" t="s">
        <v>34</v>
      </c>
      <c r="G478" s="8" t="s">
        <v>35</v>
      </c>
      <c r="H478" s="9" t="s">
        <v>36</v>
      </c>
      <c r="I478" s="8" t="s">
        <v>37</v>
      </c>
      <c r="J478" s="8" t="s">
        <v>38</v>
      </c>
      <c r="K478" s="9" t="s">
        <v>39</v>
      </c>
      <c r="L478" s="8" t="s">
        <v>40</v>
      </c>
      <c r="M478" s="9" t="s">
        <v>41</v>
      </c>
      <c r="N478" s="8" t="s">
        <v>1919</v>
      </c>
      <c r="O478" s="9" t="s">
        <v>1920</v>
      </c>
      <c r="P478" s="8" t="s">
        <v>38</v>
      </c>
      <c r="Q478" s="10">
        <v>2.020763640136E12</v>
      </c>
      <c r="R478" s="10">
        <v>2.0211763640074E13</v>
      </c>
      <c r="S478" s="8" t="s">
        <v>1921</v>
      </c>
      <c r="T478" s="9" t="s">
        <v>1922</v>
      </c>
      <c r="U478" s="9" t="s">
        <v>1923</v>
      </c>
      <c r="V478" s="8" t="s">
        <v>1997</v>
      </c>
      <c r="W478" s="9" t="s">
        <v>1998</v>
      </c>
      <c r="X478" s="8">
        <v>12111.0</v>
      </c>
      <c r="Y478" s="9" t="s">
        <v>1883</v>
      </c>
      <c r="Z478" s="11" t="s">
        <v>1999</v>
      </c>
      <c r="AA478" s="12">
        <v>1.757152E7</v>
      </c>
      <c r="AB478" s="9" t="s">
        <v>30</v>
      </c>
      <c r="AC478" s="9" t="s">
        <v>51</v>
      </c>
    </row>
    <row r="479" ht="14.25" customHeight="1">
      <c r="A479" s="8" t="s">
        <v>29</v>
      </c>
      <c r="B479" s="9" t="s">
        <v>30</v>
      </c>
      <c r="C479" s="8" t="s">
        <v>31</v>
      </c>
      <c r="D479" s="9" t="s">
        <v>32</v>
      </c>
      <c r="E479" s="9" t="s">
        <v>33</v>
      </c>
      <c r="F479" s="8" t="s">
        <v>34</v>
      </c>
      <c r="G479" s="8" t="s">
        <v>35</v>
      </c>
      <c r="H479" s="9" t="s">
        <v>36</v>
      </c>
      <c r="I479" s="8" t="s">
        <v>37</v>
      </c>
      <c r="J479" s="8" t="s">
        <v>38</v>
      </c>
      <c r="K479" s="9" t="s">
        <v>39</v>
      </c>
      <c r="L479" s="8" t="s">
        <v>40</v>
      </c>
      <c r="M479" s="9" t="s">
        <v>41</v>
      </c>
      <c r="N479" s="8" t="s">
        <v>1919</v>
      </c>
      <c r="O479" s="9" t="s">
        <v>1920</v>
      </c>
      <c r="P479" s="8" t="s">
        <v>38</v>
      </c>
      <c r="Q479" s="10">
        <v>2.020763640136E12</v>
      </c>
      <c r="R479" s="10">
        <v>2.0211763640074E13</v>
      </c>
      <c r="S479" s="8" t="s">
        <v>1921</v>
      </c>
      <c r="T479" s="9" t="s">
        <v>1922</v>
      </c>
      <c r="U479" s="9" t="s">
        <v>1923</v>
      </c>
      <c r="V479" s="8" t="s">
        <v>114</v>
      </c>
      <c r="W479" s="9" t="s">
        <v>2000</v>
      </c>
      <c r="X479" s="8">
        <v>12111.0</v>
      </c>
      <c r="Y479" s="9" t="s">
        <v>1883</v>
      </c>
      <c r="Z479" s="11" t="s">
        <v>2001</v>
      </c>
      <c r="AA479" s="12">
        <v>1.05304025E8</v>
      </c>
      <c r="AB479" s="9" t="s">
        <v>30</v>
      </c>
      <c r="AC479" s="9" t="s">
        <v>51</v>
      </c>
    </row>
    <row r="480" ht="14.25" customHeight="1">
      <c r="A480" s="8" t="s">
        <v>29</v>
      </c>
      <c r="B480" s="9" t="s">
        <v>30</v>
      </c>
      <c r="C480" s="8" t="s">
        <v>31</v>
      </c>
      <c r="D480" s="9" t="s">
        <v>32</v>
      </c>
      <c r="E480" s="9" t="s">
        <v>33</v>
      </c>
      <c r="F480" s="8" t="s">
        <v>34</v>
      </c>
      <c r="G480" s="8" t="s">
        <v>35</v>
      </c>
      <c r="H480" s="9" t="s">
        <v>36</v>
      </c>
      <c r="I480" s="8" t="s">
        <v>37</v>
      </c>
      <c r="J480" s="8" t="s">
        <v>38</v>
      </c>
      <c r="K480" s="9" t="s">
        <v>39</v>
      </c>
      <c r="L480" s="8" t="s">
        <v>40</v>
      </c>
      <c r="M480" s="9" t="s">
        <v>41</v>
      </c>
      <c r="N480" s="8" t="s">
        <v>1919</v>
      </c>
      <c r="O480" s="9" t="s">
        <v>1920</v>
      </c>
      <c r="P480" s="8" t="s">
        <v>38</v>
      </c>
      <c r="Q480" s="10">
        <v>2.020763640136E12</v>
      </c>
      <c r="R480" s="10">
        <v>2.0211763640074E13</v>
      </c>
      <c r="S480" s="8" t="s">
        <v>1921</v>
      </c>
      <c r="T480" s="9" t="s">
        <v>1922</v>
      </c>
      <c r="U480" s="9" t="s">
        <v>1923</v>
      </c>
      <c r="V480" s="8" t="s">
        <v>2002</v>
      </c>
      <c r="W480" s="9" t="s">
        <v>2003</v>
      </c>
      <c r="X480" s="8">
        <v>12111.0</v>
      </c>
      <c r="Y480" s="9" t="s">
        <v>1883</v>
      </c>
      <c r="Z480" s="11" t="s">
        <v>2004</v>
      </c>
      <c r="AA480" s="12">
        <v>1.757152E7</v>
      </c>
      <c r="AB480" s="9" t="s">
        <v>30</v>
      </c>
      <c r="AC480" s="9" t="s">
        <v>51</v>
      </c>
    </row>
    <row r="481" ht="14.25" customHeight="1">
      <c r="A481" s="8" t="s">
        <v>29</v>
      </c>
      <c r="B481" s="9" t="s">
        <v>30</v>
      </c>
      <c r="C481" s="8" t="s">
        <v>31</v>
      </c>
      <c r="D481" s="9" t="s">
        <v>32</v>
      </c>
      <c r="E481" s="9" t="s">
        <v>33</v>
      </c>
      <c r="F481" s="8" t="s">
        <v>34</v>
      </c>
      <c r="G481" s="8" t="s">
        <v>35</v>
      </c>
      <c r="H481" s="9" t="s">
        <v>36</v>
      </c>
      <c r="I481" s="8" t="s">
        <v>37</v>
      </c>
      <c r="J481" s="8" t="s">
        <v>38</v>
      </c>
      <c r="K481" s="9" t="s">
        <v>39</v>
      </c>
      <c r="L481" s="8" t="s">
        <v>40</v>
      </c>
      <c r="M481" s="9" t="s">
        <v>41</v>
      </c>
      <c r="N481" s="8" t="s">
        <v>1919</v>
      </c>
      <c r="O481" s="9" t="s">
        <v>1920</v>
      </c>
      <c r="P481" s="8" t="s">
        <v>38</v>
      </c>
      <c r="Q481" s="10">
        <v>2.020763640136E12</v>
      </c>
      <c r="R481" s="10">
        <v>2.0211763640074E13</v>
      </c>
      <c r="S481" s="8" t="s">
        <v>1921</v>
      </c>
      <c r="T481" s="9" t="s">
        <v>1922</v>
      </c>
      <c r="U481" s="9" t="s">
        <v>1923</v>
      </c>
      <c r="V481" s="8" t="s">
        <v>1216</v>
      </c>
      <c r="W481" s="9" t="s">
        <v>2005</v>
      </c>
      <c r="X481" s="8">
        <v>12111.0</v>
      </c>
      <c r="Y481" s="9" t="s">
        <v>1883</v>
      </c>
      <c r="Z481" s="11" t="s">
        <v>2006</v>
      </c>
      <c r="AA481" s="12">
        <v>1.40386766E8</v>
      </c>
      <c r="AB481" s="9" t="s">
        <v>30</v>
      </c>
      <c r="AC481" s="9" t="s">
        <v>51</v>
      </c>
    </row>
    <row r="482" ht="14.25" customHeight="1">
      <c r="A482" s="8" t="s">
        <v>29</v>
      </c>
      <c r="B482" s="9" t="s">
        <v>30</v>
      </c>
      <c r="C482" s="8" t="s">
        <v>31</v>
      </c>
      <c r="D482" s="9" t="s">
        <v>32</v>
      </c>
      <c r="E482" s="9" t="s">
        <v>33</v>
      </c>
      <c r="F482" s="8" t="s">
        <v>34</v>
      </c>
      <c r="G482" s="8" t="s">
        <v>35</v>
      </c>
      <c r="H482" s="9" t="s">
        <v>36</v>
      </c>
      <c r="I482" s="8" t="s">
        <v>37</v>
      </c>
      <c r="J482" s="8" t="s">
        <v>38</v>
      </c>
      <c r="K482" s="9" t="s">
        <v>39</v>
      </c>
      <c r="L482" s="8" t="s">
        <v>40</v>
      </c>
      <c r="M482" s="9" t="s">
        <v>41</v>
      </c>
      <c r="N482" s="8" t="s">
        <v>1919</v>
      </c>
      <c r="O482" s="9" t="s">
        <v>1920</v>
      </c>
      <c r="P482" s="8" t="s">
        <v>38</v>
      </c>
      <c r="Q482" s="10">
        <v>2.020763640136E12</v>
      </c>
      <c r="R482" s="10">
        <v>2.0211763640074E13</v>
      </c>
      <c r="S482" s="8" t="s">
        <v>1921</v>
      </c>
      <c r="T482" s="9" t="s">
        <v>1922</v>
      </c>
      <c r="U482" s="9" t="s">
        <v>1923</v>
      </c>
      <c r="V482" s="8" t="s">
        <v>289</v>
      </c>
      <c r="W482" s="9" t="s">
        <v>2007</v>
      </c>
      <c r="X482" s="8">
        <v>12111.0</v>
      </c>
      <c r="Y482" s="9" t="s">
        <v>1883</v>
      </c>
      <c r="Z482" s="11" t="s">
        <v>2008</v>
      </c>
      <c r="AA482" s="12">
        <v>3.512054141E7</v>
      </c>
      <c r="AB482" s="9" t="s">
        <v>30</v>
      </c>
      <c r="AC482" s="9" t="s">
        <v>51</v>
      </c>
    </row>
    <row r="483" ht="14.25" customHeight="1">
      <c r="A483" s="8" t="s">
        <v>29</v>
      </c>
      <c r="B483" s="9" t="s">
        <v>30</v>
      </c>
      <c r="C483" s="8" t="s">
        <v>31</v>
      </c>
      <c r="D483" s="9" t="s">
        <v>32</v>
      </c>
      <c r="E483" s="9" t="s">
        <v>33</v>
      </c>
      <c r="F483" s="8" t="s">
        <v>34</v>
      </c>
      <c r="G483" s="8" t="s">
        <v>35</v>
      </c>
      <c r="H483" s="9" t="s">
        <v>36</v>
      </c>
      <c r="I483" s="8" t="s">
        <v>37</v>
      </c>
      <c r="J483" s="8" t="s">
        <v>38</v>
      </c>
      <c r="K483" s="9" t="s">
        <v>39</v>
      </c>
      <c r="L483" s="8" t="s">
        <v>40</v>
      </c>
      <c r="M483" s="9" t="s">
        <v>41</v>
      </c>
      <c r="N483" s="8" t="s">
        <v>1919</v>
      </c>
      <c r="O483" s="9" t="s">
        <v>1920</v>
      </c>
      <c r="P483" s="8" t="s">
        <v>38</v>
      </c>
      <c r="Q483" s="10">
        <v>2.020763640136E12</v>
      </c>
      <c r="R483" s="10">
        <v>2.0211763640074E13</v>
      </c>
      <c r="S483" s="8" t="s">
        <v>1921</v>
      </c>
      <c r="T483" s="9" t="s">
        <v>1922</v>
      </c>
      <c r="U483" s="9" t="s">
        <v>1923</v>
      </c>
      <c r="V483" s="8" t="s">
        <v>2009</v>
      </c>
      <c r="W483" s="9" t="s">
        <v>2010</v>
      </c>
      <c r="X483" s="8">
        <v>12111.0</v>
      </c>
      <c r="Y483" s="9" t="s">
        <v>1883</v>
      </c>
      <c r="Z483" s="11" t="s">
        <v>2011</v>
      </c>
      <c r="AA483" s="12">
        <v>1921512.59</v>
      </c>
      <c r="AB483" s="9" t="s">
        <v>30</v>
      </c>
      <c r="AC483" s="9" t="s">
        <v>51</v>
      </c>
    </row>
    <row r="484" ht="14.25" customHeight="1">
      <c r="A484" s="8" t="s">
        <v>29</v>
      </c>
      <c r="B484" s="9" t="s">
        <v>30</v>
      </c>
      <c r="C484" s="8" t="s">
        <v>31</v>
      </c>
      <c r="D484" s="9" t="s">
        <v>32</v>
      </c>
      <c r="E484" s="9" t="s">
        <v>33</v>
      </c>
      <c r="F484" s="8" t="s">
        <v>34</v>
      </c>
      <c r="G484" s="8" t="s">
        <v>35</v>
      </c>
      <c r="H484" s="9" t="s">
        <v>36</v>
      </c>
      <c r="I484" s="8" t="s">
        <v>37</v>
      </c>
      <c r="J484" s="8" t="s">
        <v>38</v>
      </c>
      <c r="K484" s="9" t="s">
        <v>39</v>
      </c>
      <c r="L484" s="8" t="s">
        <v>40</v>
      </c>
      <c r="M484" s="9" t="s">
        <v>41</v>
      </c>
      <c r="N484" s="8" t="s">
        <v>1919</v>
      </c>
      <c r="O484" s="9" t="s">
        <v>1920</v>
      </c>
      <c r="P484" s="8" t="s">
        <v>38</v>
      </c>
      <c r="Q484" s="10">
        <v>2.020763640136E12</v>
      </c>
      <c r="R484" s="10">
        <v>2.0211763640074E13</v>
      </c>
      <c r="S484" s="8" t="s">
        <v>1921</v>
      </c>
      <c r="T484" s="9" t="s">
        <v>1922</v>
      </c>
      <c r="U484" s="9" t="s">
        <v>1923</v>
      </c>
      <c r="V484" s="8" t="s">
        <v>2012</v>
      </c>
      <c r="W484" s="9" t="s">
        <v>2013</v>
      </c>
      <c r="X484" s="8">
        <v>12112.0</v>
      </c>
      <c r="Y484" s="9" t="s">
        <v>2014</v>
      </c>
      <c r="Z484" s="11" t="s">
        <v>2015</v>
      </c>
      <c r="AA484" s="12">
        <v>2.25427492E9</v>
      </c>
      <c r="AB484" s="9" t="s">
        <v>30</v>
      </c>
      <c r="AC484" s="9" t="s">
        <v>51</v>
      </c>
    </row>
    <row r="485" ht="14.25" customHeight="1">
      <c r="A485" s="8" t="s">
        <v>29</v>
      </c>
      <c r="B485" s="9" t="s">
        <v>30</v>
      </c>
      <c r="C485" s="8" t="s">
        <v>31</v>
      </c>
      <c r="D485" s="9" t="s">
        <v>32</v>
      </c>
      <c r="E485" s="9" t="s">
        <v>33</v>
      </c>
      <c r="F485" s="8" t="s">
        <v>34</v>
      </c>
      <c r="G485" s="8" t="s">
        <v>35</v>
      </c>
      <c r="H485" s="9" t="s">
        <v>36</v>
      </c>
      <c r="I485" s="8" t="s">
        <v>37</v>
      </c>
      <c r="J485" s="8" t="s">
        <v>38</v>
      </c>
      <c r="K485" s="9" t="s">
        <v>39</v>
      </c>
      <c r="L485" s="8" t="s">
        <v>40</v>
      </c>
      <c r="M485" s="9" t="s">
        <v>41</v>
      </c>
      <c r="N485" s="8" t="s">
        <v>1919</v>
      </c>
      <c r="O485" s="9" t="s">
        <v>1920</v>
      </c>
      <c r="P485" s="8" t="s">
        <v>38</v>
      </c>
      <c r="Q485" s="10">
        <v>2.020763640136E12</v>
      </c>
      <c r="R485" s="10">
        <v>2.0211763640074E13</v>
      </c>
      <c r="S485" s="8" t="s">
        <v>1921</v>
      </c>
      <c r="T485" s="9" t="s">
        <v>1922</v>
      </c>
      <c r="U485" s="9" t="s">
        <v>1923</v>
      </c>
      <c r="V485" s="8" t="s">
        <v>2016</v>
      </c>
      <c r="W485" s="9" t="s">
        <v>2017</v>
      </c>
      <c r="X485" s="8">
        <v>12112.0</v>
      </c>
      <c r="Y485" s="9" t="s">
        <v>2014</v>
      </c>
      <c r="Z485" s="11" t="s">
        <v>2018</v>
      </c>
      <c r="AA485" s="12">
        <v>2.133963835E9</v>
      </c>
      <c r="AB485" s="9" t="s">
        <v>30</v>
      </c>
      <c r="AC485" s="9" t="s">
        <v>51</v>
      </c>
    </row>
    <row r="486" ht="14.25" customHeight="1">
      <c r="A486" s="8" t="s">
        <v>29</v>
      </c>
      <c r="B486" s="9" t="s">
        <v>30</v>
      </c>
      <c r="C486" s="8" t="s">
        <v>31</v>
      </c>
      <c r="D486" s="9" t="s">
        <v>32</v>
      </c>
      <c r="E486" s="9" t="s">
        <v>33</v>
      </c>
      <c r="F486" s="8" t="s">
        <v>34</v>
      </c>
      <c r="G486" s="8" t="s">
        <v>35</v>
      </c>
      <c r="H486" s="9" t="s">
        <v>36</v>
      </c>
      <c r="I486" s="8" t="s">
        <v>37</v>
      </c>
      <c r="J486" s="8" t="s">
        <v>38</v>
      </c>
      <c r="K486" s="9" t="s">
        <v>39</v>
      </c>
      <c r="L486" s="8" t="s">
        <v>40</v>
      </c>
      <c r="M486" s="9" t="s">
        <v>41</v>
      </c>
      <c r="N486" s="8" t="s">
        <v>1919</v>
      </c>
      <c r="O486" s="9" t="s">
        <v>1920</v>
      </c>
      <c r="P486" s="8" t="s">
        <v>38</v>
      </c>
      <c r="Q486" s="10">
        <v>2.020763640136E12</v>
      </c>
      <c r="R486" s="10">
        <v>2.0211763640074E13</v>
      </c>
      <c r="S486" s="8" t="s">
        <v>1921</v>
      </c>
      <c r="T486" s="9" t="s">
        <v>1922</v>
      </c>
      <c r="U486" s="9" t="s">
        <v>1923</v>
      </c>
      <c r="V486" s="8" t="s">
        <v>2019</v>
      </c>
      <c r="W486" s="9" t="s">
        <v>2020</v>
      </c>
      <c r="X486" s="8">
        <v>12112.0</v>
      </c>
      <c r="Y486" s="9" t="s">
        <v>2014</v>
      </c>
      <c r="Z486" s="11" t="s">
        <v>2021</v>
      </c>
      <c r="AA486" s="12">
        <v>2.312715365E9</v>
      </c>
      <c r="AB486" s="9" t="s">
        <v>30</v>
      </c>
      <c r="AC486" s="9" t="s">
        <v>51</v>
      </c>
    </row>
    <row r="487" ht="14.25" customHeight="1">
      <c r="A487" s="8" t="s">
        <v>29</v>
      </c>
      <c r="B487" s="9" t="s">
        <v>30</v>
      </c>
      <c r="C487" s="8" t="s">
        <v>31</v>
      </c>
      <c r="D487" s="9" t="s">
        <v>32</v>
      </c>
      <c r="E487" s="9" t="s">
        <v>33</v>
      </c>
      <c r="F487" s="8" t="s">
        <v>34</v>
      </c>
      <c r="G487" s="8" t="s">
        <v>35</v>
      </c>
      <c r="H487" s="9" t="s">
        <v>36</v>
      </c>
      <c r="I487" s="8" t="s">
        <v>37</v>
      </c>
      <c r="J487" s="8" t="s">
        <v>38</v>
      </c>
      <c r="K487" s="9" t="s">
        <v>39</v>
      </c>
      <c r="L487" s="8" t="s">
        <v>40</v>
      </c>
      <c r="M487" s="9" t="s">
        <v>41</v>
      </c>
      <c r="N487" s="8" t="s">
        <v>1919</v>
      </c>
      <c r="O487" s="9" t="s">
        <v>1920</v>
      </c>
      <c r="P487" s="8" t="s">
        <v>38</v>
      </c>
      <c r="Q487" s="10">
        <v>2.020763640136E12</v>
      </c>
      <c r="R487" s="10">
        <v>2.0211763640074E13</v>
      </c>
      <c r="S487" s="8" t="s">
        <v>1921</v>
      </c>
      <c r="T487" s="9" t="s">
        <v>1922</v>
      </c>
      <c r="U487" s="9" t="s">
        <v>1923</v>
      </c>
      <c r="V487" s="8" t="s">
        <v>2022</v>
      </c>
      <c r="W487" s="9" t="s">
        <v>2023</v>
      </c>
      <c r="X487" s="8">
        <v>12112.0</v>
      </c>
      <c r="Y487" s="9" t="s">
        <v>2014</v>
      </c>
      <c r="Z487" s="11" t="s">
        <v>2024</v>
      </c>
      <c r="AA487" s="12">
        <v>2.608228415E8</v>
      </c>
      <c r="AB487" s="9" t="s">
        <v>30</v>
      </c>
      <c r="AC487" s="9" t="s">
        <v>51</v>
      </c>
    </row>
    <row r="488" ht="14.25" customHeight="1">
      <c r="A488" s="8" t="s">
        <v>29</v>
      </c>
      <c r="B488" s="9" t="s">
        <v>30</v>
      </c>
      <c r="C488" s="8" t="s">
        <v>31</v>
      </c>
      <c r="D488" s="9" t="s">
        <v>32</v>
      </c>
      <c r="E488" s="9" t="s">
        <v>33</v>
      </c>
      <c r="F488" s="8" t="s">
        <v>34</v>
      </c>
      <c r="G488" s="8" t="s">
        <v>35</v>
      </c>
      <c r="H488" s="9" t="s">
        <v>36</v>
      </c>
      <c r="I488" s="8" t="s">
        <v>37</v>
      </c>
      <c r="J488" s="8" t="s">
        <v>38</v>
      </c>
      <c r="K488" s="9" t="s">
        <v>39</v>
      </c>
      <c r="L488" s="8" t="s">
        <v>40</v>
      </c>
      <c r="M488" s="9" t="s">
        <v>41</v>
      </c>
      <c r="N488" s="8" t="s">
        <v>1919</v>
      </c>
      <c r="O488" s="9" t="s">
        <v>1920</v>
      </c>
      <c r="P488" s="8" t="s">
        <v>38</v>
      </c>
      <c r="Q488" s="10">
        <v>2.020763640136E12</v>
      </c>
      <c r="R488" s="10">
        <v>2.0211763640074E13</v>
      </c>
      <c r="S488" s="8" t="s">
        <v>1921</v>
      </c>
      <c r="T488" s="9" t="s">
        <v>1922</v>
      </c>
      <c r="U488" s="9" t="s">
        <v>1923</v>
      </c>
      <c r="V488" s="8" t="s">
        <v>1278</v>
      </c>
      <c r="W488" s="9" t="s">
        <v>2025</v>
      </c>
      <c r="X488" s="8">
        <v>12112.0</v>
      </c>
      <c r="Y488" s="9" t="s">
        <v>2014</v>
      </c>
      <c r="Z488" s="11" t="s">
        <v>2026</v>
      </c>
      <c r="AA488" s="12">
        <v>2.459693475E8</v>
      </c>
      <c r="AB488" s="9" t="s">
        <v>30</v>
      </c>
      <c r="AC488" s="9" t="s">
        <v>51</v>
      </c>
    </row>
    <row r="489" ht="14.25" customHeight="1">
      <c r="A489" s="8" t="s">
        <v>29</v>
      </c>
      <c r="B489" s="9" t="s">
        <v>30</v>
      </c>
      <c r="C489" s="8" t="s">
        <v>31</v>
      </c>
      <c r="D489" s="9" t="s">
        <v>32</v>
      </c>
      <c r="E489" s="9" t="s">
        <v>33</v>
      </c>
      <c r="F489" s="8" t="s">
        <v>34</v>
      </c>
      <c r="G489" s="8" t="s">
        <v>35</v>
      </c>
      <c r="H489" s="9" t="s">
        <v>36</v>
      </c>
      <c r="I489" s="8" t="s">
        <v>37</v>
      </c>
      <c r="J489" s="8" t="s">
        <v>38</v>
      </c>
      <c r="K489" s="9" t="s">
        <v>39</v>
      </c>
      <c r="L489" s="8" t="s">
        <v>40</v>
      </c>
      <c r="M489" s="9" t="s">
        <v>41</v>
      </c>
      <c r="N489" s="8" t="s">
        <v>1919</v>
      </c>
      <c r="O489" s="9" t="s">
        <v>1920</v>
      </c>
      <c r="P489" s="8" t="s">
        <v>38</v>
      </c>
      <c r="Q489" s="10">
        <v>2.020763640136E12</v>
      </c>
      <c r="R489" s="10">
        <v>2.0211763640074E13</v>
      </c>
      <c r="S489" s="8" t="s">
        <v>1921</v>
      </c>
      <c r="T489" s="9" t="s">
        <v>1922</v>
      </c>
      <c r="U489" s="9" t="s">
        <v>1923</v>
      </c>
      <c r="V489" s="8" t="s">
        <v>1003</v>
      </c>
      <c r="W489" s="9" t="s">
        <v>2027</v>
      </c>
      <c r="X489" s="8">
        <v>12112.0</v>
      </c>
      <c r="Y489" s="9" t="s">
        <v>2014</v>
      </c>
      <c r="Z489" s="11" t="s">
        <v>2028</v>
      </c>
      <c r="AA489" s="12">
        <v>2.684070635E8</v>
      </c>
      <c r="AB489" s="9" t="s">
        <v>30</v>
      </c>
      <c r="AC489" s="9" t="s">
        <v>51</v>
      </c>
    </row>
    <row r="490" ht="14.25" customHeight="1">
      <c r="A490" s="8" t="s">
        <v>110</v>
      </c>
      <c r="B490" s="9" t="s">
        <v>858</v>
      </c>
      <c r="C490" s="8" t="s">
        <v>1142</v>
      </c>
      <c r="D490" s="9" t="s">
        <v>219</v>
      </c>
      <c r="E490" s="9" t="s">
        <v>220</v>
      </c>
      <c r="F490" s="8" t="s">
        <v>631</v>
      </c>
      <c r="G490" s="8" t="s">
        <v>2029</v>
      </c>
      <c r="H490" s="9" t="s">
        <v>2030</v>
      </c>
      <c r="I490" s="8" t="s">
        <v>2031</v>
      </c>
      <c r="J490" s="8" t="s">
        <v>38</v>
      </c>
      <c r="K490" s="9" t="s">
        <v>2032</v>
      </c>
      <c r="L490" s="8" t="s">
        <v>2033</v>
      </c>
      <c r="M490" s="9" t="s">
        <v>2034</v>
      </c>
      <c r="N490" s="8" t="s">
        <v>2035</v>
      </c>
      <c r="O490" s="9" t="s">
        <v>2036</v>
      </c>
      <c r="P490" s="8" t="s">
        <v>38</v>
      </c>
      <c r="Q490" s="10">
        <v>2.020763640107E12</v>
      </c>
      <c r="R490" s="10">
        <v>2.0211763640075E13</v>
      </c>
      <c r="S490" s="8" t="s">
        <v>2037</v>
      </c>
      <c r="T490" s="9" t="s">
        <v>2038</v>
      </c>
      <c r="U490" s="9" t="s">
        <v>2039</v>
      </c>
      <c r="V490" s="8" t="s">
        <v>47</v>
      </c>
      <c r="W490" s="9" t="s">
        <v>2040</v>
      </c>
      <c r="X490" s="8">
        <v>11101.0</v>
      </c>
      <c r="Y490" s="9" t="s">
        <v>49</v>
      </c>
      <c r="Z490" s="11" t="s">
        <v>2041</v>
      </c>
      <c r="AA490" s="12">
        <v>5.855E7</v>
      </c>
      <c r="AB490" s="9" t="s">
        <v>2042</v>
      </c>
      <c r="AC490" s="9" t="s">
        <v>266</v>
      </c>
    </row>
    <row r="491" ht="14.25" customHeight="1">
      <c r="A491" s="8" t="s">
        <v>110</v>
      </c>
      <c r="B491" s="9" t="s">
        <v>858</v>
      </c>
      <c r="C491" s="8" t="s">
        <v>1142</v>
      </c>
      <c r="D491" s="9" t="s">
        <v>219</v>
      </c>
      <c r="E491" s="9" t="s">
        <v>220</v>
      </c>
      <c r="F491" s="8" t="s">
        <v>631</v>
      </c>
      <c r="G491" s="8" t="s">
        <v>2029</v>
      </c>
      <c r="H491" s="9" t="s">
        <v>2030</v>
      </c>
      <c r="I491" s="8" t="s">
        <v>2043</v>
      </c>
      <c r="J491" s="8" t="s">
        <v>94</v>
      </c>
      <c r="K491" s="9" t="s">
        <v>2044</v>
      </c>
      <c r="L491" s="8" t="s">
        <v>2033</v>
      </c>
      <c r="M491" s="9" t="s">
        <v>2034</v>
      </c>
      <c r="N491" s="8" t="s">
        <v>2045</v>
      </c>
      <c r="O491" s="9" t="s">
        <v>2046</v>
      </c>
      <c r="P491" s="8" t="s">
        <v>475</v>
      </c>
      <c r="Q491" s="10">
        <v>2.020763640107E12</v>
      </c>
      <c r="R491" s="10">
        <v>2.0211763640075E13</v>
      </c>
      <c r="S491" s="8" t="s">
        <v>2037</v>
      </c>
      <c r="T491" s="9" t="s">
        <v>2038</v>
      </c>
      <c r="U491" s="9" t="s">
        <v>2039</v>
      </c>
      <c r="V491" s="8" t="s">
        <v>62</v>
      </c>
      <c r="W491" s="9" t="s">
        <v>2047</v>
      </c>
      <c r="X491" s="8">
        <v>11101.0</v>
      </c>
      <c r="Y491" s="9" t="s">
        <v>49</v>
      </c>
      <c r="Z491" s="11" t="s">
        <v>2048</v>
      </c>
      <c r="AA491" s="12">
        <v>4.2749203E7</v>
      </c>
      <c r="AB491" s="9" t="s">
        <v>2042</v>
      </c>
      <c r="AC491" s="9" t="s">
        <v>266</v>
      </c>
    </row>
    <row r="492" ht="14.25" customHeight="1">
      <c r="A492" s="8" t="s">
        <v>110</v>
      </c>
      <c r="B492" s="9" t="s">
        <v>858</v>
      </c>
      <c r="C492" s="8" t="s">
        <v>1142</v>
      </c>
      <c r="D492" s="9" t="s">
        <v>219</v>
      </c>
      <c r="E492" s="9" t="s">
        <v>220</v>
      </c>
      <c r="F492" s="8" t="s">
        <v>631</v>
      </c>
      <c r="G492" s="8" t="s">
        <v>2029</v>
      </c>
      <c r="H492" s="9" t="s">
        <v>2030</v>
      </c>
      <c r="I492" s="8" t="s">
        <v>2043</v>
      </c>
      <c r="J492" s="8" t="s">
        <v>94</v>
      </c>
      <c r="K492" s="9" t="s">
        <v>2044</v>
      </c>
      <c r="L492" s="8" t="s">
        <v>2033</v>
      </c>
      <c r="M492" s="9" t="s">
        <v>2034</v>
      </c>
      <c r="N492" s="8" t="s">
        <v>2049</v>
      </c>
      <c r="O492" s="9" t="s">
        <v>2050</v>
      </c>
      <c r="P492" s="8" t="s">
        <v>2051</v>
      </c>
      <c r="Q492" s="10">
        <v>2.020763640107E12</v>
      </c>
      <c r="R492" s="10">
        <v>2.0211763640075E13</v>
      </c>
      <c r="S492" s="8" t="s">
        <v>2037</v>
      </c>
      <c r="T492" s="9" t="s">
        <v>2038</v>
      </c>
      <c r="U492" s="9" t="s">
        <v>2039</v>
      </c>
      <c r="V492" s="8" t="s">
        <v>65</v>
      </c>
      <c r="W492" s="9" t="s">
        <v>2052</v>
      </c>
      <c r="X492" s="8">
        <v>11101.0</v>
      </c>
      <c r="Y492" s="9" t="s">
        <v>49</v>
      </c>
      <c r="Z492" s="11" t="s">
        <v>2053</v>
      </c>
      <c r="AA492" s="12">
        <v>4.335E7</v>
      </c>
      <c r="AB492" s="9" t="s">
        <v>2042</v>
      </c>
      <c r="AC492" s="9" t="s">
        <v>266</v>
      </c>
    </row>
    <row r="493" ht="14.25" customHeight="1">
      <c r="A493" s="8" t="s">
        <v>110</v>
      </c>
      <c r="B493" s="9" t="s">
        <v>858</v>
      </c>
      <c r="C493" s="8" t="s">
        <v>1142</v>
      </c>
      <c r="D493" s="9" t="s">
        <v>219</v>
      </c>
      <c r="E493" s="9" t="s">
        <v>220</v>
      </c>
      <c r="F493" s="8" t="s">
        <v>631</v>
      </c>
      <c r="G493" s="8" t="s">
        <v>2029</v>
      </c>
      <c r="H493" s="9" t="s">
        <v>2030</v>
      </c>
      <c r="I493" s="8" t="s">
        <v>2043</v>
      </c>
      <c r="J493" s="8" t="s">
        <v>94</v>
      </c>
      <c r="K493" s="9" t="s">
        <v>2044</v>
      </c>
      <c r="L493" s="8" t="s">
        <v>2033</v>
      </c>
      <c r="M493" s="9" t="s">
        <v>2034</v>
      </c>
      <c r="N493" s="8" t="s">
        <v>2054</v>
      </c>
      <c r="O493" s="9" t="s">
        <v>2055</v>
      </c>
      <c r="P493" s="8" t="s">
        <v>38</v>
      </c>
      <c r="Q493" s="10">
        <v>2.020763640107E12</v>
      </c>
      <c r="R493" s="10">
        <v>2.0211763640075E13</v>
      </c>
      <c r="S493" s="8" t="s">
        <v>2037</v>
      </c>
      <c r="T493" s="9" t="s">
        <v>2038</v>
      </c>
      <c r="U493" s="9" t="s">
        <v>2039</v>
      </c>
      <c r="V493" s="8" t="s">
        <v>70</v>
      </c>
      <c r="W493" s="9" t="s">
        <v>2056</v>
      </c>
      <c r="X493" s="8">
        <v>11101.0</v>
      </c>
      <c r="Y493" s="9" t="s">
        <v>49</v>
      </c>
      <c r="Z493" s="11" t="s">
        <v>2057</v>
      </c>
      <c r="AA493" s="12">
        <v>1.0E7</v>
      </c>
      <c r="AB493" s="9" t="s">
        <v>2042</v>
      </c>
      <c r="AC493" s="9" t="s">
        <v>266</v>
      </c>
    </row>
    <row r="494" ht="14.25" customHeight="1">
      <c r="A494" s="8" t="s">
        <v>110</v>
      </c>
      <c r="B494" s="9" t="s">
        <v>858</v>
      </c>
      <c r="C494" s="8" t="s">
        <v>1142</v>
      </c>
      <c r="D494" s="9" t="s">
        <v>219</v>
      </c>
      <c r="E494" s="9" t="s">
        <v>220</v>
      </c>
      <c r="F494" s="8" t="s">
        <v>631</v>
      </c>
      <c r="G494" s="8" t="s">
        <v>2029</v>
      </c>
      <c r="H494" s="9" t="s">
        <v>2030</v>
      </c>
      <c r="I494" s="8" t="s">
        <v>2031</v>
      </c>
      <c r="J494" s="8" t="s">
        <v>38</v>
      </c>
      <c r="K494" s="9" t="s">
        <v>2032</v>
      </c>
      <c r="L494" s="8" t="s">
        <v>2033</v>
      </c>
      <c r="M494" s="9" t="s">
        <v>2034</v>
      </c>
      <c r="N494" s="8" t="s">
        <v>2058</v>
      </c>
      <c r="O494" s="9" t="s">
        <v>2059</v>
      </c>
      <c r="P494" s="8" t="s">
        <v>38</v>
      </c>
      <c r="Q494" s="10">
        <v>2.020763640107E12</v>
      </c>
      <c r="R494" s="10">
        <v>2.0211763640075E13</v>
      </c>
      <c r="S494" s="8" t="s">
        <v>2037</v>
      </c>
      <c r="T494" s="9" t="s">
        <v>2038</v>
      </c>
      <c r="U494" s="9" t="s">
        <v>2039</v>
      </c>
      <c r="V494" s="8" t="s">
        <v>142</v>
      </c>
      <c r="W494" s="9" t="s">
        <v>2060</v>
      </c>
      <c r="X494" s="8">
        <v>11101.0</v>
      </c>
      <c r="Y494" s="9" t="s">
        <v>49</v>
      </c>
      <c r="Z494" s="11" t="s">
        <v>2061</v>
      </c>
      <c r="AA494" s="12">
        <v>7.14E7</v>
      </c>
      <c r="AB494" s="9" t="s">
        <v>2042</v>
      </c>
      <c r="AC494" s="9" t="s">
        <v>266</v>
      </c>
    </row>
    <row r="495" ht="14.25" customHeight="1">
      <c r="A495" s="8" t="s">
        <v>110</v>
      </c>
      <c r="B495" s="9" t="s">
        <v>858</v>
      </c>
      <c r="C495" s="8" t="s">
        <v>1142</v>
      </c>
      <c r="D495" s="9" t="s">
        <v>219</v>
      </c>
      <c r="E495" s="9" t="s">
        <v>220</v>
      </c>
      <c r="F495" s="8" t="s">
        <v>631</v>
      </c>
      <c r="G495" s="8" t="s">
        <v>2029</v>
      </c>
      <c r="H495" s="9" t="s">
        <v>2030</v>
      </c>
      <c r="I495" s="8" t="s">
        <v>2043</v>
      </c>
      <c r="J495" s="8" t="s">
        <v>94</v>
      </c>
      <c r="K495" s="9" t="s">
        <v>2044</v>
      </c>
      <c r="L495" s="8" t="s">
        <v>2062</v>
      </c>
      <c r="M495" s="9" t="s">
        <v>2063</v>
      </c>
      <c r="N495" s="8" t="s">
        <v>2064</v>
      </c>
      <c r="O495" s="9" t="s">
        <v>2065</v>
      </c>
      <c r="P495" s="8" t="s">
        <v>271</v>
      </c>
      <c r="Q495" s="10">
        <v>2.020763640108E12</v>
      </c>
      <c r="R495" s="10">
        <v>2.0211763640076E13</v>
      </c>
      <c r="S495" s="8" t="s">
        <v>2066</v>
      </c>
      <c r="T495" s="9" t="s">
        <v>2067</v>
      </c>
      <c r="U495" s="9" t="s">
        <v>2068</v>
      </c>
      <c r="V495" s="8" t="s">
        <v>47</v>
      </c>
      <c r="W495" s="9" t="s">
        <v>2069</v>
      </c>
      <c r="X495" s="8">
        <v>11101.0</v>
      </c>
      <c r="Y495" s="9" t="s">
        <v>49</v>
      </c>
      <c r="Z495" s="11" t="s">
        <v>2070</v>
      </c>
      <c r="AA495" s="12">
        <v>2800000.0</v>
      </c>
      <c r="AB495" s="9" t="s">
        <v>2042</v>
      </c>
      <c r="AC495" s="9" t="s">
        <v>266</v>
      </c>
    </row>
    <row r="496" ht="14.25" customHeight="1">
      <c r="A496" s="8" t="s">
        <v>110</v>
      </c>
      <c r="B496" s="9" t="s">
        <v>858</v>
      </c>
      <c r="C496" s="8" t="s">
        <v>1142</v>
      </c>
      <c r="D496" s="9" t="s">
        <v>219</v>
      </c>
      <c r="E496" s="9" t="s">
        <v>220</v>
      </c>
      <c r="F496" s="8" t="s">
        <v>631</v>
      </c>
      <c r="G496" s="8" t="s">
        <v>2029</v>
      </c>
      <c r="H496" s="9" t="s">
        <v>2030</v>
      </c>
      <c r="I496" s="8" t="s">
        <v>2043</v>
      </c>
      <c r="J496" s="8" t="s">
        <v>94</v>
      </c>
      <c r="K496" s="9" t="s">
        <v>2044</v>
      </c>
      <c r="L496" s="8" t="s">
        <v>2062</v>
      </c>
      <c r="M496" s="9" t="s">
        <v>2063</v>
      </c>
      <c r="N496" s="8" t="s">
        <v>2064</v>
      </c>
      <c r="O496" s="9" t="s">
        <v>2065</v>
      </c>
      <c r="P496" s="8" t="s">
        <v>271</v>
      </c>
      <c r="Q496" s="10">
        <v>2.020763640108E12</v>
      </c>
      <c r="R496" s="10">
        <v>2.0211763640076E13</v>
      </c>
      <c r="S496" s="8" t="s">
        <v>2066</v>
      </c>
      <c r="T496" s="9" t="s">
        <v>2067</v>
      </c>
      <c r="U496" s="9" t="s">
        <v>2068</v>
      </c>
      <c r="V496" s="8" t="s">
        <v>62</v>
      </c>
      <c r="W496" s="9" t="s">
        <v>2071</v>
      </c>
      <c r="X496" s="8">
        <v>11101.0</v>
      </c>
      <c r="Y496" s="9" t="s">
        <v>49</v>
      </c>
      <c r="Z496" s="11" t="s">
        <v>2072</v>
      </c>
      <c r="AA496" s="12">
        <v>6418500.0</v>
      </c>
      <c r="AB496" s="9" t="s">
        <v>2042</v>
      </c>
      <c r="AC496" s="9" t="s">
        <v>266</v>
      </c>
    </row>
    <row r="497" ht="14.25" customHeight="1">
      <c r="A497" s="8" t="s">
        <v>110</v>
      </c>
      <c r="B497" s="9" t="s">
        <v>858</v>
      </c>
      <c r="C497" s="8" t="s">
        <v>1142</v>
      </c>
      <c r="D497" s="9" t="s">
        <v>219</v>
      </c>
      <c r="E497" s="9" t="s">
        <v>220</v>
      </c>
      <c r="F497" s="8" t="s">
        <v>631</v>
      </c>
      <c r="G497" s="8" t="s">
        <v>2029</v>
      </c>
      <c r="H497" s="9" t="s">
        <v>2030</v>
      </c>
      <c r="I497" s="8" t="s">
        <v>2043</v>
      </c>
      <c r="J497" s="8" t="s">
        <v>94</v>
      </c>
      <c r="K497" s="9" t="s">
        <v>2044</v>
      </c>
      <c r="L497" s="8" t="s">
        <v>2062</v>
      </c>
      <c r="M497" s="9" t="s">
        <v>2063</v>
      </c>
      <c r="N497" s="8" t="s">
        <v>2064</v>
      </c>
      <c r="O497" s="9" t="s">
        <v>2065</v>
      </c>
      <c r="P497" s="8" t="s">
        <v>271</v>
      </c>
      <c r="Q497" s="10">
        <v>2.020763640108E12</v>
      </c>
      <c r="R497" s="10">
        <v>2.0211763640076E13</v>
      </c>
      <c r="S497" s="8" t="s">
        <v>2066</v>
      </c>
      <c r="T497" s="9" t="s">
        <v>2067</v>
      </c>
      <c r="U497" s="9" t="s">
        <v>2068</v>
      </c>
      <c r="V497" s="8" t="s">
        <v>65</v>
      </c>
      <c r="W497" s="9" t="s">
        <v>2073</v>
      </c>
      <c r="X497" s="8">
        <v>11101.0</v>
      </c>
      <c r="Y497" s="9" t="s">
        <v>49</v>
      </c>
      <c r="Z497" s="11" t="s">
        <v>2074</v>
      </c>
      <c r="AA497" s="12">
        <v>3.0E7</v>
      </c>
      <c r="AB497" s="9" t="s">
        <v>2042</v>
      </c>
      <c r="AC497" s="9" t="s">
        <v>266</v>
      </c>
    </row>
    <row r="498" ht="14.25" customHeight="1">
      <c r="A498" s="8" t="s">
        <v>110</v>
      </c>
      <c r="B498" s="9" t="s">
        <v>858</v>
      </c>
      <c r="C498" s="8" t="s">
        <v>218</v>
      </c>
      <c r="D498" s="9" t="s">
        <v>219</v>
      </c>
      <c r="E498" s="9" t="s">
        <v>220</v>
      </c>
      <c r="F498" s="8" t="s">
        <v>1143</v>
      </c>
      <c r="G498" s="8" t="s">
        <v>1144</v>
      </c>
      <c r="H498" s="9" t="s">
        <v>1145</v>
      </c>
      <c r="I498" s="8" t="s">
        <v>1422</v>
      </c>
      <c r="J498" s="8" t="s">
        <v>94</v>
      </c>
      <c r="K498" s="9" t="s">
        <v>1423</v>
      </c>
      <c r="L498" s="8" t="s">
        <v>1372</v>
      </c>
      <c r="M498" s="9" t="s">
        <v>2075</v>
      </c>
      <c r="N498" s="8" t="s">
        <v>1425</v>
      </c>
      <c r="O498" s="9" t="s">
        <v>1435</v>
      </c>
      <c r="P498" s="8" t="s">
        <v>1427</v>
      </c>
      <c r="Q498" s="10">
        <v>2.020763640079E12</v>
      </c>
      <c r="R498" s="10">
        <v>2.0211763640077E13</v>
      </c>
      <c r="S498" s="8" t="s">
        <v>2076</v>
      </c>
      <c r="T498" s="9" t="s">
        <v>2077</v>
      </c>
      <c r="U498" s="9" t="s">
        <v>2078</v>
      </c>
      <c r="V498" s="8" t="s">
        <v>47</v>
      </c>
      <c r="W498" s="9" t="s">
        <v>2079</v>
      </c>
      <c r="X498" s="8">
        <v>11101.0</v>
      </c>
      <c r="Y498" s="9" t="s">
        <v>49</v>
      </c>
      <c r="Z498" s="11" t="s">
        <v>2080</v>
      </c>
      <c r="AA498" s="12">
        <v>8.0E7</v>
      </c>
      <c r="AB498" s="9" t="s">
        <v>2081</v>
      </c>
      <c r="AC498" s="9" t="s">
        <v>51</v>
      </c>
    </row>
    <row r="499" ht="14.25" customHeight="1">
      <c r="A499" s="8" t="s">
        <v>110</v>
      </c>
      <c r="B499" s="9" t="s">
        <v>858</v>
      </c>
      <c r="C499" s="8" t="s">
        <v>218</v>
      </c>
      <c r="D499" s="9" t="s">
        <v>219</v>
      </c>
      <c r="E499" s="9" t="s">
        <v>220</v>
      </c>
      <c r="F499" s="8" t="s">
        <v>1143</v>
      </c>
      <c r="G499" s="8" t="s">
        <v>1144</v>
      </c>
      <c r="H499" s="9" t="s">
        <v>1145</v>
      </c>
      <c r="I499" s="8" t="s">
        <v>1422</v>
      </c>
      <c r="J499" s="8" t="s">
        <v>94</v>
      </c>
      <c r="K499" s="9" t="s">
        <v>1423</v>
      </c>
      <c r="L499" s="8" t="s">
        <v>1372</v>
      </c>
      <c r="M499" s="9" t="s">
        <v>2075</v>
      </c>
      <c r="N499" s="8" t="s">
        <v>2082</v>
      </c>
      <c r="O499" s="9" t="s">
        <v>2083</v>
      </c>
      <c r="P499" s="8" t="s">
        <v>2084</v>
      </c>
      <c r="Q499" s="10">
        <v>2.020763640079E12</v>
      </c>
      <c r="R499" s="10">
        <v>2.0211763640077E13</v>
      </c>
      <c r="S499" s="8" t="s">
        <v>2076</v>
      </c>
      <c r="T499" s="9" t="s">
        <v>2077</v>
      </c>
      <c r="U499" s="9" t="s">
        <v>2078</v>
      </c>
      <c r="V499" s="8" t="s">
        <v>62</v>
      </c>
      <c r="W499" s="9" t="s">
        <v>2085</v>
      </c>
      <c r="X499" s="8">
        <v>11101.0</v>
      </c>
      <c r="Y499" s="9" t="s">
        <v>49</v>
      </c>
      <c r="Z499" s="11" t="s">
        <v>2086</v>
      </c>
      <c r="AA499" s="12">
        <v>4.8E7</v>
      </c>
      <c r="AB499" s="9" t="s">
        <v>2081</v>
      </c>
      <c r="AC499" s="9" t="s">
        <v>51</v>
      </c>
    </row>
    <row r="500" ht="14.25" customHeight="1">
      <c r="A500" s="8" t="s">
        <v>2016</v>
      </c>
      <c r="B500" s="9" t="s">
        <v>2087</v>
      </c>
      <c r="C500" s="8" t="s">
        <v>248</v>
      </c>
      <c r="D500" s="9" t="s">
        <v>412</v>
      </c>
      <c r="E500" s="9" t="s">
        <v>33</v>
      </c>
      <c r="F500" s="8" t="s">
        <v>624</v>
      </c>
      <c r="G500" s="8" t="s">
        <v>625</v>
      </c>
      <c r="H500" s="9" t="s">
        <v>626</v>
      </c>
      <c r="I500" s="8" t="s">
        <v>2088</v>
      </c>
      <c r="J500" s="8" t="s">
        <v>119</v>
      </c>
      <c r="K500" s="9" t="s">
        <v>2089</v>
      </c>
      <c r="L500" s="8" t="s">
        <v>2090</v>
      </c>
      <c r="M500" s="9" t="s">
        <v>2091</v>
      </c>
      <c r="N500" s="8" t="s">
        <v>2092</v>
      </c>
      <c r="O500" s="9" t="s">
        <v>2093</v>
      </c>
      <c r="P500" s="8" t="s">
        <v>1853</v>
      </c>
      <c r="Q500" s="10">
        <v>2.02076364013E12</v>
      </c>
      <c r="R500" s="10">
        <v>2.0211763640078E13</v>
      </c>
      <c r="S500" s="8" t="s">
        <v>2094</v>
      </c>
      <c r="T500" s="9" t="s">
        <v>2095</v>
      </c>
      <c r="U500" s="9" t="s">
        <v>2096</v>
      </c>
      <c r="V500" s="8" t="s">
        <v>47</v>
      </c>
      <c r="W500" s="9" t="s">
        <v>2097</v>
      </c>
      <c r="X500" s="8">
        <v>11101.0</v>
      </c>
      <c r="Y500" s="9" t="s">
        <v>49</v>
      </c>
      <c r="Z500" s="11" t="s">
        <v>2098</v>
      </c>
      <c r="AA500" s="13" t="str">
        <f>75000000-10632000</f>
        <v> $  64,368,000 </v>
      </c>
      <c r="AB500" s="9" t="s">
        <v>2081</v>
      </c>
      <c r="AC500" s="9" t="s">
        <v>51</v>
      </c>
    </row>
    <row r="501" ht="14.25" customHeight="1">
      <c r="A501" s="8" t="s">
        <v>2016</v>
      </c>
      <c r="B501" s="9" t="s">
        <v>2087</v>
      </c>
      <c r="C501" s="8" t="s">
        <v>248</v>
      </c>
      <c r="D501" s="9" t="s">
        <v>412</v>
      </c>
      <c r="E501" s="9" t="s">
        <v>33</v>
      </c>
      <c r="F501" s="8" t="s">
        <v>624</v>
      </c>
      <c r="G501" s="8" t="s">
        <v>625</v>
      </c>
      <c r="H501" s="9" t="s">
        <v>626</v>
      </c>
      <c r="I501" s="8" t="s">
        <v>2088</v>
      </c>
      <c r="J501" s="8" t="s">
        <v>119</v>
      </c>
      <c r="K501" s="9" t="s">
        <v>2089</v>
      </c>
      <c r="L501" s="8" t="s">
        <v>2090</v>
      </c>
      <c r="M501" s="9" t="s">
        <v>2091</v>
      </c>
      <c r="N501" s="8" t="s">
        <v>2092</v>
      </c>
      <c r="O501" s="9" t="s">
        <v>2093</v>
      </c>
      <c r="P501" s="8" t="s">
        <v>1853</v>
      </c>
      <c r="Q501" s="10">
        <v>2.02076364013E12</v>
      </c>
      <c r="R501" s="10">
        <v>2.0211763640078E13</v>
      </c>
      <c r="S501" s="8" t="s">
        <v>2094</v>
      </c>
      <c r="T501" s="9" t="s">
        <v>2095</v>
      </c>
      <c r="U501" s="9" t="s">
        <v>2096</v>
      </c>
      <c r="V501" s="8" t="s">
        <v>62</v>
      </c>
      <c r="W501" s="9" t="s">
        <v>2099</v>
      </c>
      <c r="X501" s="8">
        <v>11101.0</v>
      </c>
      <c r="Y501" s="9" t="s">
        <v>49</v>
      </c>
      <c r="Z501" s="11" t="s">
        <v>2100</v>
      </c>
      <c r="AA501" s="13" t="str">
        <f>58000000+5316000</f>
        <v> $  63,316,000 </v>
      </c>
      <c r="AB501" s="9" t="s">
        <v>2081</v>
      </c>
      <c r="AC501" s="9" t="s">
        <v>51</v>
      </c>
    </row>
    <row r="502" ht="14.25" customHeight="1">
      <c r="A502" s="8" t="s">
        <v>2016</v>
      </c>
      <c r="B502" s="9" t="s">
        <v>2087</v>
      </c>
      <c r="C502" s="8" t="s">
        <v>248</v>
      </c>
      <c r="D502" s="9" t="s">
        <v>412</v>
      </c>
      <c r="E502" s="9" t="s">
        <v>33</v>
      </c>
      <c r="F502" s="8" t="s">
        <v>624</v>
      </c>
      <c r="G502" s="8" t="s">
        <v>625</v>
      </c>
      <c r="H502" s="9" t="s">
        <v>626</v>
      </c>
      <c r="I502" s="8" t="s">
        <v>2088</v>
      </c>
      <c r="J502" s="8" t="s">
        <v>119</v>
      </c>
      <c r="K502" s="9" t="s">
        <v>2089</v>
      </c>
      <c r="L502" s="8" t="s">
        <v>2090</v>
      </c>
      <c r="M502" s="9" t="s">
        <v>2091</v>
      </c>
      <c r="N502" s="8" t="s">
        <v>2092</v>
      </c>
      <c r="O502" s="9" t="s">
        <v>2093</v>
      </c>
      <c r="P502" s="8" t="s">
        <v>1853</v>
      </c>
      <c r="Q502" s="10">
        <v>2.02076364013E12</v>
      </c>
      <c r="R502" s="10">
        <v>2.0211763640078E13</v>
      </c>
      <c r="S502" s="8" t="s">
        <v>2094</v>
      </c>
      <c r="T502" s="9" t="s">
        <v>2095</v>
      </c>
      <c r="U502" s="9" t="s">
        <v>2096</v>
      </c>
      <c r="V502" s="8" t="s">
        <v>65</v>
      </c>
      <c r="W502" s="9" t="s">
        <v>2101</v>
      </c>
      <c r="X502" s="8">
        <v>11101.0</v>
      </c>
      <c r="Y502" s="9" t="s">
        <v>49</v>
      </c>
      <c r="Z502" s="11" t="s">
        <v>2102</v>
      </c>
      <c r="AA502" s="12">
        <v>3.41E8</v>
      </c>
      <c r="AB502" s="9" t="s">
        <v>2081</v>
      </c>
      <c r="AC502" s="9" t="s">
        <v>51</v>
      </c>
    </row>
    <row r="503" ht="14.25" customHeight="1">
      <c r="A503" s="8" t="s">
        <v>2016</v>
      </c>
      <c r="B503" s="9" t="s">
        <v>2087</v>
      </c>
      <c r="C503" s="8" t="s">
        <v>248</v>
      </c>
      <c r="D503" s="9" t="s">
        <v>412</v>
      </c>
      <c r="E503" s="9" t="s">
        <v>33</v>
      </c>
      <c r="F503" s="8" t="s">
        <v>624</v>
      </c>
      <c r="G503" s="8" t="s">
        <v>625</v>
      </c>
      <c r="H503" s="9" t="s">
        <v>626</v>
      </c>
      <c r="I503" s="8" t="s">
        <v>2088</v>
      </c>
      <c r="J503" s="8" t="s">
        <v>119</v>
      </c>
      <c r="K503" s="9" t="s">
        <v>2089</v>
      </c>
      <c r="L503" s="8" t="s">
        <v>2090</v>
      </c>
      <c r="M503" s="9" t="s">
        <v>2091</v>
      </c>
      <c r="N503" s="8" t="s">
        <v>2092</v>
      </c>
      <c r="O503" s="9" t="s">
        <v>2093</v>
      </c>
      <c r="P503" s="8" t="s">
        <v>1853</v>
      </c>
      <c r="Q503" s="10">
        <v>2.02076364013E12</v>
      </c>
      <c r="R503" s="10">
        <v>2.0211763640078E13</v>
      </c>
      <c r="S503" s="8" t="s">
        <v>2094</v>
      </c>
      <c r="T503" s="9" t="s">
        <v>2095</v>
      </c>
      <c r="U503" s="9" t="s">
        <v>2096</v>
      </c>
      <c r="V503" s="8" t="s">
        <v>70</v>
      </c>
      <c r="W503" s="9" t="s">
        <v>2103</v>
      </c>
      <c r="X503" s="8">
        <v>11101.0</v>
      </c>
      <c r="Y503" s="9" t="s">
        <v>49</v>
      </c>
      <c r="Z503" s="11" t="s">
        <v>2104</v>
      </c>
      <c r="AA503" s="13" t="str">
        <f>33000000+5316000</f>
        <v> $  38,316,000 </v>
      </c>
      <c r="AB503" s="9" t="s">
        <v>2081</v>
      </c>
      <c r="AC503" s="9" t="s">
        <v>51</v>
      </c>
    </row>
    <row r="504" ht="14.25" customHeight="1">
      <c r="A504" s="8" t="s">
        <v>216</v>
      </c>
      <c r="B504" s="9" t="s">
        <v>217</v>
      </c>
      <c r="C504" s="8" t="s">
        <v>218</v>
      </c>
      <c r="D504" s="9" t="s">
        <v>219</v>
      </c>
      <c r="E504" s="9" t="s">
        <v>220</v>
      </c>
      <c r="F504" s="8" t="s">
        <v>1143</v>
      </c>
      <c r="G504" s="8" t="s">
        <v>1144</v>
      </c>
      <c r="H504" s="9" t="s">
        <v>1145</v>
      </c>
      <c r="I504" s="8" t="s">
        <v>2105</v>
      </c>
      <c r="J504" s="8" t="s">
        <v>38</v>
      </c>
      <c r="K504" s="9" t="s">
        <v>2106</v>
      </c>
      <c r="L504" s="8" t="s">
        <v>1372</v>
      </c>
      <c r="M504" s="9" t="s">
        <v>2107</v>
      </c>
      <c r="N504" s="8" t="s">
        <v>2108</v>
      </c>
      <c r="O504" s="9" t="s">
        <v>2109</v>
      </c>
      <c r="P504" s="8" t="s">
        <v>2110</v>
      </c>
      <c r="Q504" s="10">
        <v>2.020763640081E12</v>
      </c>
      <c r="R504" s="10">
        <v>2.0211763640079E13</v>
      </c>
      <c r="S504" s="8" t="s">
        <v>2111</v>
      </c>
      <c r="T504" s="9" t="s">
        <v>2112</v>
      </c>
      <c r="U504" s="9" t="s">
        <v>2113</v>
      </c>
      <c r="V504" s="8" t="s">
        <v>47</v>
      </c>
      <c r="W504" s="9" t="s">
        <v>2114</v>
      </c>
      <c r="X504" s="8">
        <v>11101.0</v>
      </c>
      <c r="Y504" s="9" t="s">
        <v>49</v>
      </c>
      <c r="Z504" s="11" t="s">
        <v>2115</v>
      </c>
      <c r="AA504" s="16" t="str">
        <f>24600000+15000000</f>
        <v> $  39,600,000 </v>
      </c>
      <c r="AB504" s="9" t="s">
        <v>2081</v>
      </c>
      <c r="AC504" s="9" t="s">
        <v>51</v>
      </c>
    </row>
    <row r="505" ht="14.25" customHeight="1">
      <c r="A505" s="8" t="s">
        <v>216</v>
      </c>
      <c r="B505" s="9" t="s">
        <v>217</v>
      </c>
      <c r="C505" s="8" t="s">
        <v>218</v>
      </c>
      <c r="D505" s="9" t="s">
        <v>219</v>
      </c>
      <c r="E505" s="9" t="s">
        <v>220</v>
      </c>
      <c r="F505" s="8" t="s">
        <v>1143</v>
      </c>
      <c r="G505" s="8" t="s">
        <v>1144</v>
      </c>
      <c r="H505" s="9" t="s">
        <v>1145</v>
      </c>
      <c r="I505" s="8" t="s">
        <v>2105</v>
      </c>
      <c r="J505" s="8" t="s">
        <v>38</v>
      </c>
      <c r="K505" s="9" t="s">
        <v>2106</v>
      </c>
      <c r="L505" s="8" t="s">
        <v>1372</v>
      </c>
      <c r="M505" s="9" t="s">
        <v>2107</v>
      </c>
      <c r="N505" s="8" t="s">
        <v>2108</v>
      </c>
      <c r="O505" s="9" t="s">
        <v>2109</v>
      </c>
      <c r="P505" s="8" t="s">
        <v>2110</v>
      </c>
      <c r="Q505" s="10">
        <v>2.020763640081E12</v>
      </c>
      <c r="R505" s="10">
        <v>2.0211763640079E13</v>
      </c>
      <c r="S505" s="8" t="s">
        <v>2111</v>
      </c>
      <c r="T505" s="9" t="s">
        <v>2112</v>
      </c>
      <c r="U505" s="9" t="s">
        <v>2113</v>
      </c>
      <c r="V505" s="8" t="s">
        <v>62</v>
      </c>
      <c r="W505" s="9" t="s">
        <v>2116</v>
      </c>
      <c r="X505" s="8">
        <v>11101.0</v>
      </c>
      <c r="Y505" s="9" t="s">
        <v>49</v>
      </c>
      <c r="Z505" s="11" t="s">
        <v>2117</v>
      </c>
      <c r="AA505" s="12">
        <v>1.0E7</v>
      </c>
      <c r="AB505" s="9" t="s">
        <v>2081</v>
      </c>
      <c r="AC505" s="9" t="s">
        <v>51</v>
      </c>
    </row>
    <row r="506" ht="14.25" customHeight="1">
      <c r="A506" s="8" t="s">
        <v>216</v>
      </c>
      <c r="B506" s="9" t="s">
        <v>217</v>
      </c>
      <c r="C506" s="8" t="s">
        <v>218</v>
      </c>
      <c r="D506" s="9" t="s">
        <v>219</v>
      </c>
      <c r="E506" s="9" t="s">
        <v>220</v>
      </c>
      <c r="F506" s="8" t="s">
        <v>1143</v>
      </c>
      <c r="G506" s="8" t="s">
        <v>1144</v>
      </c>
      <c r="H506" s="9" t="s">
        <v>1145</v>
      </c>
      <c r="I506" s="8" t="s">
        <v>2105</v>
      </c>
      <c r="J506" s="8" t="s">
        <v>38</v>
      </c>
      <c r="K506" s="9" t="s">
        <v>2106</v>
      </c>
      <c r="L506" s="8" t="s">
        <v>1372</v>
      </c>
      <c r="M506" s="9" t="s">
        <v>2107</v>
      </c>
      <c r="N506" s="8" t="s">
        <v>2108</v>
      </c>
      <c r="O506" s="9" t="s">
        <v>2109</v>
      </c>
      <c r="P506" s="8" t="s">
        <v>2110</v>
      </c>
      <c r="Q506" s="10">
        <v>2.020763640081E12</v>
      </c>
      <c r="R506" s="10">
        <v>2.0211763640079E13</v>
      </c>
      <c r="S506" s="8" t="s">
        <v>2111</v>
      </c>
      <c r="T506" s="9" t="s">
        <v>2112</v>
      </c>
      <c r="U506" s="9" t="s">
        <v>2113</v>
      </c>
      <c r="V506" s="8" t="s">
        <v>65</v>
      </c>
      <c r="W506" s="9" t="s">
        <v>2118</v>
      </c>
      <c r="X506" s="8">
        <v>11101.0</v>
      </c>
      <c r="Y506" s="9" t="s">
        <v>49</v>
      </c>
      <c r="Z506" s="11" t="s">
        <v>2119</v>
      </c>
      <c r="AA506" s="16" t="str">
        <f>50000000+20000000</f>
        <v> $  70,000,000 </v>
      </c>
      <c r="AB506" s="9" t="s">
        <v>2081</v>
      </c>
      <c r="AC506" s="9" t="s">
        <v>51</v>
      </c>
    </row>
    <row r="507" ht="14.25" customHeight="1">
      <c r="A507" s="8" t="s">
        <v>1063</v>
      </c>
      <c r="B507" s="9" t="s">
        <v>1064</v>
      </c>
      <c r="C507" s="8" t="s">
        <v>1065</v>
      </c>
      <c r="D507" s="9" t="s">
        <v>1064</v>
      </c>
      <c r="E507" s="9" t="s">
        <v>157</v>
      </c>
      <c r="F507" s="8" t="s">
        <v>2120</v>
      </c>
      <c r="G507" s="8" t="s">
        <v>2121</v>
      </c>
      <c r="H507" s="9" t="s">
        <v>2122</v>
      </c>
      <c r="I507" s="8" t="s">
        <v>2123</v>
      </c>
      <c r="J507" s="8" t="s">
        <v>38</v>
      </c>
      <c r="K507" s="9" t="s">
        <v>2124</v>
      </c>
      <c r="L507" s="8" t="s">
        <v>2125</v>
      </c>
      <c r="M507" s="9" t="s">
        <v>2126</v>
      </c>
      <c r="N507" s="8" t="s">
        <v>2127</v>
      </c>
      <c r="O507" s="9" t="s">
        <v>2128</v>
      </c>
      <c r="P507" s="8" t="s">
        <v>136</v>
      </c>
      <c r="Q507" s="10">
        <v>2.020763640103E12</v>
      </c>
      <c r="R507" s="10">
        <v>2.021176364008E13</v>
      </c>
      <c r="S507" s="8" t="s">
        <v>2129</v>
      </c>
      <c r="T507" s="9" t="s">
        <v>2130</v>
      </c>
      <c r="U507" s="9" t="s">
        <v>2131</v>
      </c>
      <c r="V507" s="8" t="s">
        <v>47</v>
      </c>
      <c r="W507" s="9" t="s">
        <v>2132</v>
      </c>
      <c r="X507" s="8">
        <v>11103.0</v>
      </c>
      <c r="Y507" s="9" t="s">
        <v>2133</v>
      </c>
      <c r="Z507" s="11" t="s">
        <v>2134</v>
      </c>
      <c r="AA507" s="12">
        <v>1.92E8</v>
      </c>
      <c r="AB507" s="9" t="s">
        <v>2135</v>
      </c>
      <c r="AC507" s="9" t="s">
        <v>266</v>
      </c>
    </row>
    <row r="508" ht="14.25" customHeight="1">
      <c r="A508" s="8" t="s">
        <v>1063</v>
      </c>
      <c r="B508" s="9" t="s">
        <v>1064</v>
      </c>
      <c r="C508" s="8" t="s">
        <v>1065</v>
      </c>
      <c r="D508" s="9" t="s">
        <v>1064</v>
      </c>
      <c r="E508" s="9" t="s">
        <v>157</v>
      </c>
      <c r="F508" s="8" t="s">
        <v>2120</v>
      </c>
      <c r="G508" s="8" t="s">
        <v>2121</v>
      </c>
      <c r="H508" s="9" t="s">
        <v>2122</v>
      </c>
      <c r="I508" s="8" t="s">
        <v>2136</v>
      </c>
      <c r="J508" s="8" t="s">
        <v>94</v>
      </c>
      <c r="K508" s="9" t="s">
        <v>2137</v>
      </c>
      <c r="L508" s="8" t="s">
        <v>2125</v>
      </c>
      <c r="M508" s="9" t="s">
        <v>2126</v>
      </c>
      <c r="N508" s="8" t="s">
        <v>2138</v>
      </c>
      <c r="O508" s="9" t="s">
        <v>2139</v>
      </c>
      <c r="P508" s="8" t="s">
        <v>38</v>
      </c>
      <c r="Q508" s="10">
        <v>2.020763640103E12</v>
      </c>
      <c r="R508" s="10">
        <v>2.021176364008E13</v>
      </c>
      <c r="S508" s="8" t="s">
        <v>2129</v>
      </c>
      <c r="T508" s="9" t="s">
        <v>2130</v>
      </c>
      <c r="U508" s="9" t="s">
        <v>2131</v>
      </c>
      <c r="V508" s="8" t="s">
        <v>62</v>
      </c>
      <c r="W508" s="9" t="s">
        <v>2140</v>
      </c>
      <c r="X508" s="8">
        <v>11103.0</v>
      </c>
      <c r="Y508" s="9" t="s">
        <v>2133</v>
      </c>
      <c r="Z508" s="11" t="s">
        <v>2141</v>
      </c>
      <c r="AA508" s="12">
        <v>3.36E7</v>
      </c>
      <c r="AB508" s="9" t="s">
        <v>2135</v>
      </c>
      <c r="AC508" s="9" t="s">
        <v>266</v>
      </c>
    </row>
    <row r="509" ht="14.25" customHeight="1">
      <c r="A509" s="8" t="s">
        <v>1063</v>
      </c>
      <c r="B509" s="9" t="s">
        <v>1064</v>
      </c>
      <c r="C509" s="8" t="s">
        <v>1065</v>
      </c>
      <c r="D509" s="9" t="s">
        <v>1064</v>
      </c>
      <c r="E509" s="9" t="s">
        <v>157</v>
      </c>
      <c r="F509" s="8" t="s">
        <v>2120</v>
      </c>
      <c r="G509" s="8" t="s">
        <v>2121</v>
      </c>
      <c r="H509" s="9" t="s">
        <v>2122</v>
      </c>
      <c r="I509" s="8" t="s">
        <v>2142</v>
      </c>
      <c r="J509" s="8" t="s">
        <v>119</v>
      </c>
      <c r="K509" s="9" t="s">
        <v>2143</v>
      </c>
      <c r="L509" s="8" t="s">
        <v>2125</v>
      </c>
      <c r="M509" s="9" t="s">
        <v>2126</v>
      </c>
      <c r="N509" s="8" t="s">
        <v>2144</v>
      </c>
      <c r="O509" s="9" t="s">
        <v>2145</v>
      </c>
      <c r="P509" s="8" t="s">
        <v>94</v>
      </c>
      <c r="Q509" s="10">
        <v>2.020763640103E12</v>
      </c>
      <c r="R509" s="10">
        <v>2.021176364008E13</v>
      </c>
      <c r="S509" s="8" t="s">
        <v>2129</v>
      </c>
      <c r="T509" s="9" t="s">
        <v>2130</v>
      </c>
      <c r="U509" s="9" t="s">
        <v>2131</v>
      </c>
      <c r="V509" s="8" t="s">
        <v>65</v>
      </c>
      <c r="W509" s="9" t="s">
        <v>2146</v>
      </c>
      <c r="X509" s="8">
        <v>11103.0</v>
      </c>
      <c r="Y509" s="9" t="s">
        <v>2133</v>
      </c>
      <c r="Z509" s="11" t="s">
        <v>2147</v>
      </c>
      <c r="AA509" s="12">
        <v>0.0</v>
      </c>
      <c r="AB509" s="9" t="s">
        <v>2135</v>
      </c>
      <c r="AC509" s="9" t="s">
        <v>266</v>
      </c>
    </row>
    <row r="510" ht="14.25" customHeight="1">
      <c r="A510" s="8" t="s">
        <v>1063</v>
      </c>
      <c r="B510" s="9" t="s">
        <v>1064</v>
      </c>
      <c r="C510" s="8" t="s">
        <v>1065</v>
      </c>
      <c r="D510" s="9" t="s">
        <v>1064</v>
      </c>
      <c r="E510" s="9" t="s">
        <v>157</v>
      </c>
      <c r="F510" s="8" t="s">
        <v>2120</v>
      </c>
      <c r="G510" s="8" t="s">
        <v>2121</v>
      </c>
      <c r="H510" s="9" t="s">
        <v>2122</v>
      </c>
      <c r="I510" s="8" t="s">
        <v>2142</v>
      </c>
      <c r="J510" s="8" t="s">
        <v>119</v>
      </c>
      <c r="K510" s="9" t="s">
        <v>2143</v>
      </c>
      <c r="L510" s="8" t="s">
        <v>2125</v>
      </c>
      <c r="M510" s="9" t="s">
        <v>2126</v>
      </c>
      <c r="N510" s="8" t="s">
        <v>2144</v>
      </c>
      <c r="O510" s="9" t="s">
        <v>2145</v>
      </c>
      <c r="P510" s="8" t="s">
        <v>94</v>
      </c>
      <c r="Q510" s="10">
        <v>2.020763640103E12</v>
      </c>
      <c r="R510" s="10">
        <v>2.021176364008E13</v>
      </c>
      <c r="S510" s="8" t="s">
        <v>2129</v>
      </c>
      <c r="T510" s="9" t="s">
        <v>2130</v>
      </c>
      <c r="U510" s="9" t="s">
        <v>2131</v>
      </c>
      <c r="V510" s="8" t="s">
        <v>70</v>
      </c>
      <c r="W510" s="9" t="s">
        <v>2148</v>
      </c>
      <c r="X510" s="8">
        <v>11103.0</v>
      </c>
      <c r="Y510" s="9" t="s">
        <v>2133</v>
      </c>
      <c r="Z510" s="11" t="s">
        <v>2149</v>
      </c>
      <c r="AA510" s="12">
        <v>1.576535127E9</v>
      </c>
      <c r="AB510" s="9" t="s">
        <v>2135</v>
      </c>
      <c r="AC510" s="9" t="s">
        <v>266</v>
      </c>
    </row>
    <row r="511" ht="14.25" customHeight="1">
      <c r="A511" s="8" t="s">
        <v>1063</v>
      </c>
      <c r="B511" s="9" t="s">
        <v>1064</v>
      </c>
      <c r="C511" s="8" t="s">
        <v>1065</v>
      </c>
      <c r="D511" s="9" t="s">
        <v>1064</v>
      </c>
      <c r="E511" s="9" t="s">
        <v>157</v>
      </c>
      <c r="F511" s="8" t="s">
        <v>2120</v>
      </c>
      <c r="G511" s="8" t="s">
        <v>2121</v>
      </c>
      <c r="H511" s="9" t="s">
        <v>2122</v>
      </c>
      <c r="I511" s="8" t="s">
        <v>2136</v>
      </c>
      <c r="J511" s="8" t="s">
        <v>94</v>
      </c>
      <c r="K511" s="9" t="s">
        <v>2137</v>
      </c>
      <c r="L511" s="8" t="s">
        <v>2125</v>
      </c>
      <c r="M511" s="9" t="s">
        <v>2126</v>
      </c>
      <c r="N511" s="8" t="s">
        <v>2138</v>
      </c>
      <c r="O511" s="9" t="s">
        <v>2139</v>
      </c>
      <c r="P511" s="8" t="s">
        <v>38</v>
      </c>
      <c r="Q511" s="10">
        <v>2.020763640103E12</v>
      </c>
      <c r="R511" s="10">
        <v>2.021176364008E13</v>
      </c>
      <c r="S511" s="8" t="s">
        <v>2129</v>
      </c>
      <c r="T511" s="9" t="s">
        <v>2130</v>
      </c>
      <c r="U511" s="9" t="s">
        <v>2131</v>
      </c>
      <c r="V511" s="8" t="s">
        <v>142</v>
      </c>
      <c r="W511" s="9" t="s">
        <v>2150</v>
      </c>
      <c r="X511" s="8">
        <v>11103.0</v>
      </c>
      <c r="Y511" s="9" t="s">
        <v>2133</v>
      </c>
      <c r="Z511" s="11" t="s">
        <v>2151</v>
      </c>
      <c r="AA511" s="12">
        <v>9.2E7</v>
      </c>
      <c r="AB511" s="9" t="s">
        <v>2135</v>
      </c>
      <c r="AC511" s="9" t="s">
        <v>266</v>
      </c>
    </row>
    <row r="512" ht="14.25" customHeight="1">
      <c r="A512" s="8" t="s">
        <v>1063</v>
      </c>
      <c r="B512" s="9" t="s">
        <v>1064</v>
      </c>
      <c r="C512" s="8" t="s">
        <v>1065</v>
      </c>
      <c r="D512" s="9" t="s">
        <v>1064</v>
      </c>
      <c r="E512" s="9" t="s">
        <v>157</v>
      </c>
      <c r="F512" s="8" t="s">
        <v>2120</v>
      </c>
      <c r="G512" s="8" t="s">
        <v>2121</v>
      </c>
      <c r="H512" s="9" t="s">
        <v>2122</v>
      </c>
      <c r="I512" s="8" t="s">
        <v>2136</v>
      </c>
      <c r="J512" s="8" t="s">
        <v>94</v>
      </c>
      <c r="K512" s="9" t="s">
        <v>2137</v>
      </c>
      <c r="L512" s="8" t="s">
        <v>2125</v>
      </c>
      <c r="M512" s="9" t="s">
        <v>2126</v>
      </c>
      <c r="N512" s="8" t="s">
        <v>2138</v>
      </c>
      <c r="O512" s="9" t="s">
        <v>2139</v>
      </c>
      <c r="P512" s="8" t="s">
        <v>38</v>
      </c>
      <c r="Q512" s="10">
        <v>2.020763640103E12</v>
      </c>
      <c r="R512" s="10">
        <v>2.021176364008E13</v>
      </c>
      <c r="S512" s="8" t="s">
        <v>2129</v>
      </c>
      <c r="T512" s="9" t="s">
        <v>2130</v>
      </c>
      <c r="U512" s="9" t="s">
        <v>2131</v>
      </c>
      <c r="V512" s="8" t="s">
        <v>150</v>
      </c>
      <c r="W512" s="9" t="s">
        <v>2152</v>
      </c>
      <c r="X512" s="8">
        <v>11103.0</v>
      </c>
      <c r="Y512" s="9" t="s">
        <v>2133</v>
      </c>
      <c r="Z512" s="11" t="s">
        <v>2153</v>
      </c>
      <c r="AA512" s="12">
        <v>1.5E8</v>
      </c>
      <c r="AB512" s="9" t="s">
        <v>2135</v>
      </c>
      <c r="AC512" s="9" t="s">
        <v>266</v>
      </c>
    </row>
    <row r="513" ht="14.25" customHeight="1">
      <c r="A513" s="8" t="s">
        <v>1063</v>
      </c>
      <c r="B513" s="9" t="s">
        <v>1064</v>
      </c>
      <c r="C513" s="8" t="s">
        <v>1065</v>
      </c>
      <c r="D513" s="9" t="s">
        <v>1064</v>
      </c>
      <c r="E513" s="9" t="s">
        <v>250</v>
      </c>
      <c r="F513" s="8" t="s">
        <v>2154</v>
      </c>
      <c r="G513" s="8" t="s">
        <v>2155</v>
      </c>
      <c r="H513" s="9" t="s">
        <v>2156</v>
      </c>
      <c r="I513" s="8" t="s">
        <v>2157</v>
      </c>
      <c r="J513" s="8" t="s">
        <v>94</v>
      </c>
      <c r="K513" s="9" t="s">
        <v>2158</v>
      </c>
      <c r="L513" s="8" t="s">
        <v>2159</v>
      </c>
      <c r="M513" s="9" t="s">
        <v>2160</v>
      </c>
      <c r="N513" s="8" t="s">
        <v>2161</v>
      </c>
      <c r="O513" s="9" t="s">
        <v>2162</v>
      </c>
      <c r="P513" s="8" t="s">
        <v>38</v>
      </c>
      <c r="Q513" s="10">
        <v>2.020763640123E12</v>
      </c>
      <c r="R513" s="10">
        <v>2.0211763640081E13</v>
      </c>
      <c r="S513" s="8" t="s">
        <v>2163</v>
      </c>
      <c r="T513" s="9" t="s">
        <v>2164</v>
      </c>
      <c r="U513" s="9" t="s">
        <v>2165</v>
      </c>
      <c r="V513" s="8" t="s">
        <v>47</v>
      </c>
      <c r="W513" s="9" t="s">
        <v>2166</v>
      </c>
      <c r="X513" s="8">
        <v>11103.0</v>
      </c>
      <c r="Y513" s="9" t="s">
        <v>2133</v>
      </c>
      <c r="Z513" s="11" t="s">
        <v>2167</v>
      </c>
      <c r="AA513" s="12">
        <v>2.0E7</v>
      </c>
      <c r="AB513" s="9" t="s">
        <v>2135</v>
      </c>
      <c r="AC513" s="9" t="s">
        <v>266</v>
      </c>
    </row>
    <row r="514" ht="14.25" customHeight="1">
      <c r="A514" s="8" t="s">
        <v>1063</v>
      </c>
      <c r="B514" s="9" t="s">
        <v>1064</v>
      </c>
      <c r="C514" s="8" t="s">
        <v>1065</v>
      </c>
      <c r="D514" s="9" t="s">
        <v>1064</v>
      </c>
      <c r="E514" s="9" t="s">
        <v>250</v>
      </c>
      <c r="F514" s="8" t="s">
        <v>2154</v>
      </c>
      <c r="G514" s="8" t="s">
        <v>2155</v>
      </c>
      <c r="H514" s="9" t="s">
        <v>2156</v>
      </c>
      <c r="I514" s="8" t="s">
        <v>2157</v>
      </c>
      <c r="J514" s="8" t="s">
        <v>94</v>
      </c>
      <c r="K514" s="9" t="s">
        <v>2158</v>
      </c>
      <c r="L514" s="8" t="s">
        <v>2159</v>
      </c>
      <c r="M514" s="9" t="s">
        <v>2160</v>
      </c>
      <c r="N514" s="8" t="s">
        <v>2161</v>
      </c>
      <c r="O514" s="9" t="s">
        <v>2162</v>
      </c>
      <c r="P514" s="8" t="s">
        <v>38</v>
      </c>
      <c r="Q514" s="10">
        <v>2.020763640123E12</v>
      </c>
      <c r="R514" s="10">
        <v>2.0211763640081E13</v>
      </c>
      <c r="S514" s="8" t="s">
        <v>2163</v>
      </c>
      <c r="T514" s="9" t="s">
        <v>2164</v>
      </c>
      <c r="U514" s="9" t="s">
        <v>2165</v>
      </c>
      <c r="V514" s="8" t="s">
        <v>62</v>
      </c>
      <c r="W514" s="9" t="s">
        <v>2168</v>
      </c>
      <c r="X514" s="8">
        <v>11103.0</v>
      </c>
      <c r="Y514" s="9" t="s">
        <v>2133</v>
      </c>
      <c r="Z514" s="11" t="s">
        <v>2169</v>
      </c>
      <c r="AA514" s="12">
        <v>5.0E7</v>
      </c>
      <c r="AB514" s="9" t="s">
        <v>2135</v>
      </c>
      <c r="AC514" s="9" t="s">
        <v>266</v>
      </c>
    </row>
    <row r="515" ht="14.25" customHeight="1">
      <c r="A515" s="8" t="s">
        <v>2012</v>
      </c>
      <c r="B515" s="9" t="s">
        <v>2170</v>
      </c>
      <c r="C515" s="8" t="s">
        <v>2171</v>
      </c>
      <c r="D515" s="9" t="s">
        <v>412</v>
      </c>
      <c r="E515" s="9" t="s">
        <v>33</v>
      </c>
      <c r="F515" s="8" t="s">
        <v>2172</v>
      </c>
      <c r="G515" s="8" t="s">
        <v>2173</v>
      </c>
      <c r="H515" s="9" t="s">
        <v>2174</v>
      </c>
      <c r="I515" s="8" t="s">
        <v>2175</v>
      </c>
      <c r="J515" s="8" t="s">
        <v>38</v>
      </c>
      <c r="K515" s="9" t="s">
        <v>2176</v>
      </c>
      <c r="L515" s="8" t="s">
        <v>2177</v>
      </c>
      <c r="M515" s="9" t="s">
        <v>2178</v>
      </c>
      <c r="N515" s="8" t="s">
        <v>2179</v>
      </c>
      <c r="O515" s="9" t="s">
        <v>2180</v>
      </c>
      <c r="P515" s="8" t="s">
        <v>38</v>
      </c>
      <c r="Q515" s="10">
        <v>2.02076364007E12</v>
      </c>
      <c r="R515" s="10">
        <v>2.0211763640082E13</v>
      </c>
      <c r="S515" s="8" t="s">
        <v>2181</v>
      </c>
      <c r="T515" s="9" t="s">
        <v>2182</v>
      </c>
      <c r="U515" s="9" t="s">
        <v>2183</v>
      </c>
      <c r="V515" s="8" t="s">
        <v>47</v>
      </c>
      <c r="W515" s="9" t="s">
        <v>2184</v>
      </c>
      <c r="X515" s="8">
        <v>11101.0</v>
      </c>
      <c r="Y515" s="9" t="s">
        <v>49</v>
      </c>
      <c r="Z515" s="11" t="s">
        <v>2185</v>
      </c>
      <c r="AA515" s="12">
        <v>1.0E7</v>
      </c>
      <c r="AB515" s="9" t="s">
        <v>2186</v>
      </c>
      <c r="AC515" s="9" t="s">
        <v>266</v>
      </c>
    </row>
    <row r="516" ht="14.25" customHeight="1">
      <c r="A516" s="8" t="s">
        <v>2012</v>
      </c>
      <c r="B516" s="9" t="s">
        <v>2170</v>
      </c>
      <c r="C516" s="8" t="s">
        <v>2171</v>
      </c>
      <c r="D516" s="9" t="s">
        <v>412</v>
      </c>
      <c r="E516" s="9" t="s">
        <v>33</v>
      </c>
      <c r="F516" s="8" t="s">
        <v>2172</v>
      </c>
      <c r="G516" s="8" t="s">
        <v>2173</v>
      </c>
      <c r="H516" s="9" t="s">
        <v>2174</v>
      </c>
      <c r="I516" s="8" t="s">
        <v>2175</v>
      </c>
      <c r="J516" s="8" t="s">
        <v>38</v>
      </c>
      <c r="K516" s="9" t="s">
        <v>2176</v>
      </c>
      <c r="L516" s="8" t="s">
        <v>2177</v>
      </c>
      <c r="M516" s="9" t="s">
        <v>2178</v>
      </c>
      <c r="N516" s="8" t="s">
        <v>2179</v>
      </c>
      <c r="O516" s="9" t="s">
        <v>2180</v>
      </c>
      <c r="P516" s="8" t="s">
        <v>38</v>
      </c>
      <c r="Q516" s="10">
        <v>2.02076364007E12</v>
      </c>
      <c r="R516" s="10">
        <v>2.0211763640082E13</v>
      </c>
      <c r="S516" s="8" t="s">
        <v>2181</v>
      </c>
      <c r="T516" s="9" t="s">
        <v>2182</v>
      </c>
      <c r="U516" s="9" t="s">
        <v>2183</v>
      </c>
      <c r="V516" s="8" t="s">
        <v>47</v>
      </c>
      <c r="W516" s="9" t="s">
        <v>2184</v>
      </c>
      <c r="X516" s="8">
        <v>12143.0</v>
      </c>
      <c r="Y516" s="9" t="s">
        <v>67</v>
      </c>
      <c r="Z516" s="11" t="s">
        <v>2187</v>
      </c>
      <c r="AA516" s="12">
        <v>6.0E7</v>
      </c>
      <c r="AB516" s="9" t="s">
        <v>2186</v>
      </c>
      <c r="AC516" s="9" t="s">
        <v>266</v>
      </c>
    </row>
    <row r="517" ht="14.25" customHeight="1">
      <c r="A517" s="8" t="s">
        <v>2012</v>
      </c>
      <c r="B517" s="9" t="s">
        <v>2170</v>
      </c>
      <c r="C517" s="8" t="s">
        <v>2171</v>
      </c>
      <c r="D517" s="9" t="s">
        <v>412</v>
      </c>
      <c r="E517" s="9" t="s">
        <v>33</v>
      </c>
      <c r="F517" s="8" t="s">
        <v>2172</v>
      </c>
      <c r="G517" s="8" t="s">
        <v>2173</v>
      </c>
      <c r="H517" s="9" t="s">
        <v>2174</v>
      </c>
      <c r="I517" s="8" t="s">
        <v>2175</v>
      </c>
      <c r="J517" s="8" t="s">
        <v>38</v>
      </c>
      <c r="K517" s="9" t="s">
        <v>2176</v>
      </c>
      <c r="L517" s="8" t="s">
        <v>2188</v>
      </c>
      <c r="M517" s="9" t="s">
        <v>2189</v>
      </c>
      <c r="N517" s="8" t="s">
        <v>2179</v>
      </c>
      <c r="O517" s="9" t="s">
        <v>2180</v>
      </c>
      <c r="P517" s="8" t="s">
        <v>38</v>
      </c>
      <c r="Q517" s="10">
        <v>2.02076364007E12</v>
      </c>
      <c r="R517" s="10">
        <v>2.0211763640082E13</v>
      </c>
      <c r="S517" s="8" t="s">
        <v>2181</v>
      </c>
      <c r="T517" s="9" t="s">
        <v>2182</v>
      </c>
      <c r="U517" s="9" t="s">
        <v>2183</v>
      </c>
      <c r="V517" s="8" t="s">
        <v>62</v>
      </c>
      <c r="W517" s="9" t="s">
        <v>2190</v>
      </c>
      <c r="X517" s="8">
        <v>12143.0</v>
      </c>
      <c r="Y517" s="9" t="s">
        <v>67</v>
      </c>
      <c r="Z517" s="11" t="s">
        <v>2191</v>
      </c>
      <c r="AA517" s="12">
        <v>4.7088E7</v>
      </c>
      <c r="AB517" s="9" t="s">
        <v>2186</v>
      </c>
      <c r="AC517" s="9" t="s">
        <v>266</v>
      </c>
    </row>
    <row r="518" ht="14.25" customHeight="1">
      <c r="A518" s="8" t="s">
        <v>2012</v>
      </c>
      <c r="B518" s="9" t="s">
        <v>2170</v>
      </c>
      <c r="C518" s="8" t="s">
        <v>2171</v>
      </c>
      <c r="D518" s="9" t="s">
        <v>412</v>
      </c>
      <c r="E518" s="9" t="s">
        <v>33</v>
      </c>
      <c r="F518" s="8" t="s">
        <v>2172</v>
      </c>
      <c r="G518" s="8" t="s">
        <v>2173</v>
      </c>
      <c r="H518" s="9" t="s">
        <v>2174</v>
      </c>
      <c r="I518" s="8" t="s">
        <v>2175</v>
      </c>
      <c r="J518" s="8" t="s">
        <v>38</v>
      </c>
      <c r="K518" s="9" t="s">
        <v>2176</v>
      </c>
      <c r="L518" s="8" t="s">
        <v>2192</v>
      </c>
      <c r="M518" s="9" t="s">
        <v>2193</v>
      </c>
      <c r="N518" s="8" t="s">
        <v>2179</v>
      </c>
      <c r="O518" s="9" t="s">
        <v>2180</v>
      </c>
      <c r="P518" s="8" t="s">
        <v>38</v>
      </c>
      <c r="Q518" s="10">
        <v>2.02076364007E12</v>
      </c>
      <c r="R518" s="10">
        <v>2.0211763640082E13</v>
      </c>
      <c r="S518" s="8" t="s">
        <v>2181</v>
      </c>
      <c r="T518" s="9" t="s">
        <v>2182</v>
      </c>
      <c r="U518" s="9" t="s">
        <v>2183</v>
      </c>
      <c r="V518" s="8" t="s">
        <v>65</v>
      </c>
      <c r="W518" s="9" t="s">
        <v>2194</v>
      </c>
      <c r="X518" s="8">
        <v>12143.0</v>
      </c>
      <c r="Y518" s="9" t="s">
        <v>67</v>
      </c>
      <c r="Z518" s="11" t="s">
        <v>2195</v>
      </c>
      <c r="AA518" s="12">
        <v>2.5653E7</v>
      </c>
      <c r="AB518" s="9" t="s">
        <v>2186</v>
      </c>
      <c r="AC518" s="9" t="s">
        <v>266</v>
      </c>
    </row>
    <row r="519" ht="14.25" customHeight="1">
      <c r="A519" s="8" t="s">
        <v>2012</v>
      </c>
      <c r="B519" s="9" t="s">
        <v>2170</v>
      </c>
      <c r="C519" s="8" t="s">
        <v>2171</v>
      </c>
      <c r="D519" s="9" t="s">
        <v>412</v>
      </c>
      <c r="E519" s="9" t="s">
        <v>33</v>
      </c>
      <c r="F519" s="8" t="s">
        <v>2172</v>
      </c>
      <c r="G519" s="8" t="s">
        <v>2173</v>
      </c>
      <c r="H519" s="9" t="s">
        <v>2174</v>
      </c>
      <c r="I519" s="8" t="s">
        <v>2175</v>
      </c>
      <c r="J519" s="8" t="s">
        <v>38</v>
      </c>
      <c r="K519" s="9" t="s">
        <v>2176</v>
      </c>
      <c r="L519" s="8" t="s">
        <v>2192</v>
      </c>
      <c r="M519" s="9" t="s">
        <v>2193</v>
      </c>
      <c r="N519" s="8" t="s">
        <v>2179</v>
      </c>
      <c r="O519" s="9" t="s">
        <v>2180</v>
      </c>
      <c r="P519" s="8" t="s">
        <v>38</v>
      </c>
      <c r="Q519" s="10">
        <v>2.02076364007E12</v>
      </c>
      <c r="R519" s="10">
        <v>2.0211763640082E13</v>
      </c>
      <c r="S519" s="8" t="s">
        <v>2181</v>
      </c>
      <c r="T519" s="9" t="s">
        <v>2182</v>
      </c>
      <c r="U519" s="9" t="s">
        <v>2183</v>
      </c>
      <c r="V519" s="8" t="s">
        <v>65</v>
      </c>
      <c r="W519" s="9" t="s">
        <v>2194</v>
      </c>
      <c r="X519" s="8">
        <v>22143.0</v>
      </c>
      <c r="Y519" s="9" t="s">
        <v>961</v>
      </c>
      <c r="Z519" s="11" t="s">
        <v>2196</v>
      </c>
      <c r="AA519" s="12">
        <v>1.0E7</v>
      </c>
      <c r="AB519" s="9" t="s">
        <v>2186</v>
      </c>
      <c r="AC519" s="9" t="s">
        <v>266</v>
      </c>
    </row>
    <row r="520" ht="14.25" customHeight="1">
      <c r="A520" s="8" t="s">
        <v>2012</v>
      </c>
      <c r="B520" s="9" t="s">
        <v>2170</v>
      </c>
      <c r="C520" s="8" t="s">
        <v>2171</v>
      </c>
      <c r="D520" s="9" t="s">
        <v>412</v>
      </c>
      <c r="E520" s="9" t="s">
        <v>33</v>
      </c>
      <c r="F520" s="8" t="s">
        <v>2172</v>
      </c>
      <c r="G520" s="8" t="s">
        <v>2173</v>
      </c>
      <c r="H520" s="9" t="s">
        <v>2174</v>
      </c>
      <c r="I520" s="8" t="s">
        <v>2197</v>
      </c>
      <c r="J520" s="8" t="s">
        <v>94</v>
      </c>
      <c r="K520" s="9" t="s">
        <v>2198</v>
      </c>
      <c r="L520" s="8" t="s">
        <v>2192</v>
      </c>
      <c r="M520" s="9" t="s">
        <v>2193</v>
      </c>
      <c r="N520" s="8" t="s">
        <v>2199</v>
      </c>
      <c r="O520" s="9" t="s">
        <v>2200</v>
      </c>
      <c r="P520" s="8" t="s">
        <v>38</v>
      </c>
      <c r="Q520" s="10">
        <v>2.02076364007E12</v>
      </c>
      <c r="R520" s="10">
        <v>2.0211763640082E13</v>
      </c>
      <c r="S520" s="8" t="s">
        <v>2181</v>
      </c>
      <c r="T520" s="9" t="s">
        <v>2182</v>
      </c>
      <c r="U520" s="9" t="s">
        <v>2183</v>
      </c>
      <c r="V520" s="8" t="s">
        <v>70</v>
      </c>
      <c r="W520" s="9" t="s">
        <v>2201</v>
      </c>
      <c r="X520" s="8">
        <v>12143.0</v>
      </c>
      <c r="Y520" s="9" t="s">
        <v>67</v>
      </c>
      <c r="Z520" s="11" t="s">
        <v>2202</v>
      </c>
      <c r="AA520" s="16" t="str">
        <f>36300000+2500000</f>
        <v> $  38,800,000 </v>
      </c>
      <c r="AB520" s="9" t="s">
        <v>2186</v>
      </c>
      <c r="AC520" s="9" t="s">
        <v>266</v>
      </c>
    </row>
    <row r="521" ht="14.25" customHeight="1">
      <c r="A521" s="8" t="s">
        <v>2012</v>
      </c>
      <c r="B521" s="9" t="s">
        <v>2170</v>
      </c>
      <c r="C521" s="8" t="s">
        <v>2171</v>
      </c>
      <c r="D521" s="9" t="s">
        <v>412</v>
      </c>
      <c r="E521" s="9" t="s">
        <v>33</v>
      </c>
      <c r="F521" s="8" t="s">
        <v>2172</v>
      </c>
      <c r="G521" s="8" t="s">
        <v>2173</v>
      </c>
      <c r="H521" s="9" t="s">
        <v>2174</v>
      </c>
      <c r="I521" s="8" t="s">
        <v>2197</v>
      </c>
      <c r="J521" s="8" t="s">
        <v>94</v>
      </c>
      <c r="K521" s="9" t="s">
        <v>2198</v>
      </c>
      <c r="L521" s="8" t="s">
        <v>2192</v>
      </c>
      <c r="M521" s="9" t="s">
        <v>2193</v>
      </c>
      <c r="N521" s="8" t="s">
        <v>2199</v>
      </c>
      <c r="O521" s="9" t="s">
        <v>2200</v>
      </c>
      <c r="P521" s="8" t="s">
        <v>38</v>
      </c>
      <c r="Q521" s="10">
        <v>2.02076364007E12</v>
      </c>
      <c r="R521" s="10">
        <v>2.0211763640082E13</v>
      </c>
      <c r="S521" s="8" t="s">
        <v>2181</v>
      </c>
      <c r="T521" s="9" t="s">
        <v>2182</v>
      </c>
      <c r="U521" s="9" t="s">
        <v>2183</v>
      </c>
      <c r="V521" s="8" t="s">
        <v>142</v>
      </c>
      <c r="W521" s="9" t="s">
        <v>2203</v>
      </c>
      <c r="X521" s="8">
        <v>12143.0</v>
      </c>
      <c r="Y521" s="9" t="s">
        <v>67</v>
      </c>
      <c r="Z521" s="11" t="s">
        <v>2204</v>
      </c>
      <c r="AA521" s="12">
        <v>2.2216E7</v>
      </c>
      <c r="AB521" s="9" t="s">
        <v>2186</v>
      </c>
      <c r="AC521" s="9" t="s">
        <v>266</v>
      </c>
    </row>
    <row r="522" ht="14.25" customHeight="1">
      <c r="A522" s="8" t="s">
        <v>2012</v>
      </c>
      <c r="B522" s="9" t="s">
        <v>2170</v>
      </c>
      <c r="C522" s="8" t="s">
        <v>2171</v>
      </c>
      <c r="D522" s="9" t="s">
        <v>412</v>
      </c>
      <c r="E522" s="9" t="s">
        <v>33</v>
      </c>
      <c r="F522" s="8" t="s">
        <v>2172</v>
      </c>
      <c r="G522" s="8" t="s">
        <v>2173</v>
      </c>
      <c r="H522" s="9" t="s">
        <v>2174</v>
      </c>
      <c r="I522" s="8" t="s">
        <v>2197</v>
      </c>
      <c r="J522" s="8" t="s">
        <v>94</v>
      </c>
      <c r="K522" s="9" t="s">
        <v>2198</v>
      </c>
      <c r="L522" s="8" t="s">
        <v>2192</v>
      </c>
      <c r="M522" s="9" t="s">
        <v>2193</v>
      </c>
      <c r="N522" s="8" t="s">
        <v>2199</v>
      </c>
      <c r="O522" s="9" t="s">
        <v>2200</v>
      </c>
      <c r="P522" s="8" t="s">
        <v>38</v>
      </c>
      <c r="Q522" s="10">
        <v>2.02076364007E12</v>
      </c>
      <c r="R522" s="10">
        <v>2.0211763640082E13</v>
      </c>
      <c r="S522" s="8" t="s">
        <v>2181</v>
      </c>
      <c r="T522" s="9" t="s">
        <v>2182</v>
      </c>
      <c r="U522" s="9" t="s">
        <v>2183</v>
      </c>
      <c r="V522" s="8" t="s">
        <v>142</v>
      </c>
      <c r="W522" s="9" t="s">
        <v>2203</v>
      </c>
      <c r="X522" s="8">
        <v>22143.0</v>
      </c>
      <c r="Y522" s="9" t="s">
        <v>961</v>
      </c>
      <c r="Z522" s="11" t="s">
        <v>2205</v>
      </c>
      <c r="AA522" s="12">
        <v>3.0E7</v>
      </c>
      <c r="AB522" s="9" t="s">
        <v>2186</v>
      </c>
      <c r="AC522" s="9" t="s">
        <v>266</v>
      </c>
    </row>
    <row r="523" ht="14.25" customHeight="1">
      <c r="A523" s="8" t="s">
        <v>2012</v>
      </c>
      <c r="B523" s="9" t="s">
        <v>2170</v>
      </c>
      <c r="C523" s="8" t="s">
        <v>2171</v>
      </c>
      <c r="D523" s="9" t="s">
        <v>412</v>
      </c>
      <c r="E523" s="9" t="s">
        <v>33</v>
      </c>
      <c r="F523" s="8" t="s">
        <v>2172</v>
      </c>
      <c r="G523" s="8" t="s">
        <v>2173</v>
      </c>
      <c r="H523" s="9" t="s">
        <v>2174</v>
      </c>
      <c r="I523" s="8" t="s">
        <v>2206</v>
      </c>
      <c r="J523" s="8" t="s">
        <v>119</v>
      </c>
      <c r="K523" s="9" t="s">
        <v>2207</v>
      </c>
      <c r="L523" s="8" t="s">
        <v>2192</v>
      </c>
      <c r="M523" s="9" t="s">
        <v>2193</v>
      </c>
      <c r="N523" s="8" t="s">
        <v>2208</v>
      </c>
      <c r="O523" s="9" t="s">
        <v>2209</v>
      </c>
      <c r="P523" s="8" t="s">
        <v>94</v>
      </c>
      <c r="Q523" s="10">
        <v>2.02076364007E12</v>
      </c>
      <c r="R523" s="10">
        <v>2.0211763640082E13</v>
      </c>
      <c r="S523" s="8" t="s">
        <v>2181</v>
      </c>
      <c r="T523" s="9" t="s">
        <v>2182</v>
      </c>
      <c r="U523" s="9" t="s">
        <v>2183</v>
      </c>
      <c r="V523" s="8" t="s">
        <v>150</v>
      </c>
      <c r="W523" s="9" t="s">
        <v>2210</v>
      </c>
      <c r="X523" s="8">
        <v>12143.0</v>
      </c>
      <c r="Y523" s="9" t="s">
        <v>67</v>
      </c>
      <c r="Z523" s="11" t="s">
        <v>2211</v>
      </c>
      <c r="AA523" s="12">
        <v>2.64E7</v>
      </c>
      <c r="AB523" s="9" t="s">
        <v>2186</v>
      </c>
      <c r="AC523" s="9" t="s">
        <v>266</v>
      </c>
    </row>
    <row r="524" ht="14.25" customHeight="1">
      <c r="A524" s="8" t="s">
        <v>2012</v>
      </c>
      <c r="B524" s="9" t="s">
        <v>2170</v>
      </c>
      <c r="C524" s="8" t="s">
        <v>2171</v>
      </c>
      <c r="D524" s="9" t="s">
        <v>412</v>
      </c>
      <c r="E524" s="9" t="s">
        <v>33</v>
      </c>
      <c r="F524" s="8" t="s">
        <v>2172</v>
      </c>
      <c r="G524" s="8" t="s">
        <v>2173</v>
      </c>
      <c r="H524" s="9" t="s">
        <v>2174</v>
      </c>
      <c r="I524" s="8" t="s">
        <v>2206</v>
      </c>
      <c r="J524" s="8" t="s">
        <v>119</v>
      </c>
      <c r="K524" s="9" t="s">
        <v>2207</v>
      </c>
      <c r="L524" s="8" t="s">
        <v>2192</v>
      </c>
      <c r="M524" s="9" t="s">
        <v>2193</v>
      </c>
      <c r="N524" s="8" t="s">
        <v>2208</v>
      </c>
      <c r="O524" s="9" t="s">
        <v>2209</v>
      </c>
      <c r="P524" s="8" t="s">
        <v>94</v>
      </c>
      <c r="Q524" s="10">
        <v>2.02076364007E12</v>
      </c>
      <c r="R524" s="10">
        <v>2.0211763640082E13</v>
      </c>
      <c r="S524" s="8" t="s">
        <v>2181</v>
      </c>
      <c r="T524" s="9" t="s">
        <v>2182</v>
      </c>
      <c r="U524" s="9" t="s">
        <v>2183</v>
      </c>
      <c r="V524" s="8" t="s">
        <v>206</v>
      </c>
      <c r="W524" s="9" t="s">
        <v>2212</v>
      </c>
      <c r="X524" s="8">
        <v>12143.0</v>
      </c>
      <c r="Y524" s="9" t="s">
        <v>67</v>
      </c>
      <c r="Z524" s="11" t="s">
        <v>2213</v>
      </c>
      <c r="AA524" s="12">
        <v>1.36E7</v>
      </c>
      <c r="AB524" s="9" t="s">
        <v>2186</v>
      </c>
      <c r="AC524" s="9" t="s">
        <v>266</v>
      </c>
    </row>
    <row r="525" ht="14.25" customHeight="1">
      <c r="A525" s="8" t="s">
        <v>2012</v>
      </c>
      <c r="B525" s="9" t="s">
        <v>2170</v>
      </c>
      <c r="C525" s="8" t="s">
        <v>2171</v>
      </c>
      <c r="D525" s="9" t="s">
        <v>412</v>
      </c>
      <c r="E525" s="9" t="s">
        <v>33</v>
      </c>
      <c r="F525" s="8" t="s">
        <v>2172</v>
      </c>
      <c r="G525" s="8" t="s">
        <v>2173</v>
      </c>
      <c r="H525" s="9" t="s">
        <v>2174</v>
      </c>
      <c r="I525" s="8" t="s">
        <v>2206</v>
      </c>
      <c r="J525" s="8" t="s">
        <v>119</v>
      </c>
      <c r="K525" s="9" t="s">
        <v>2207</v>
      </c>
      <c r="L525" s="8" t="s">
        <v>2192</v>
      </c>
      <c r="M525" s="9" t="s">
        <v>2193</v>
      </c>
      <c r="N525" s="8" t="s">
        <v>2208</v>
      </c>
      <c r="O525" s="9" t="s">
        <v>2209</v>
      </c>
      <c r="P525" s="8" t="s">
        <v>94</v>
      </c>
      <c r="Q525" s="10">
        <v>2.02076364007E12</v>
      </c>
      <c r="R525" s="10">
        <v>2.0211763640082E13</v>
      </c>
      <c r="S525" s="8" t="s">
        <v>2181</v>
      </c>
      <c r="T525" s="9" t="s">
        <v>2182</v>
      </c>
      <c r="U525" s="9" t="s">
        <v>2183</v>
      </c>
      <c r="V525" s="8" t="s">
        <v>206</v>
      </c>
      <c r="W525" s="9" t="s">
        <v>2212</v>
      </c>
      <c r="X525" s="8">
        <v>22143.0</v>
      </c>
      <c r="Y525" s="9" t="s">
        <v>961</v>
      </c>
      <c r="Z525" s="11" t="s">
        <v>2214</v>
      </c>
      <c r="AA525" s="12">
        <v>1.36E7</v>
      </c>
      <c r="AB525" s="9" t="s">
        <v>2186</v>
      </c>
      <c r="AC525" s="9" t="s">
        <v>266</v>
      </c>
    </row>
    <row r="526" ht="14.25" customHeight="1">
      <c r="A526" s="8" t="s">
        <v>2012</v>
      </c>
      <c r="B526" s="9" t="s">
        <v>2170</v>
      </c>
      <c r="C526" s="8" t="s">
        <v>2171</v>
      </c>
      <c r="D526" s="9" t="s">
        <v>412</v>
      </c>
      <c r="E526" s="9" t="s">
        <v>33</v>
      </c>
      <c r="F526" s="8" t="s">
        <v>2215</v>
      </c>
      <c r="G526" s="8" t="s">
        <v>2215</v>
      </c>
      <c r="H526" s="9" t="s">
        <v>2216</v>
      </c>
      <c r="I526" s="8" t="s">
        <v>2217</v>
      </c>
      <c r="J526" s="8" t="s">
        <v>94</v>
      </c>
      <c r="K526" s="9" t="s">
        <v>2218</v>
      </c>
      <c r="L526" s="8" t="s">
        <v>2219</v>
      </c>
      <c r="M526" s="9" t="s">
        <v>2220</v>
      </c>
      <c r="N526" s="8" t="s">
        <v>2221</v>
      </c>
      <c r="O526" s="9" t="s">
        <v>2222</v>
      </c>
      <c r="P526" s="8" t="s">
        <v>38</v>
      </c>
      <c r="Q526" s="10">
        <v>2.020763640071E12</v>
      </c>
      <c r="R526" s="10">
        <v>2.0211763640083E13</v>
      </c>
      <c r="S526" s="8" t="s">
        <v>2223</v>
      </c>
      <c r="T526" s="9" t="s">
        <v>2224</v>
      </c>
      <c r="U526" s="9" t="s">
        <v>2225</v>
      </c>
      <c r="V526" s="8" t="s">
        <v>47</v>
      </c>
      <c r="W526" s="9" t="s">
        <v>2226</v>
      </c>
      <c r="X526" s="8">
        <v>12143.0</v>
      </c>
      <c r="Y526" s="9" t="s">
        <v>67</v>
      </c>
      <c r="Z526" s="11" t="s">
        <v>2227</v>
      </c>
      <c r="AA526" s="12">
        <v>3.3E7</v>
      </c>
      <c r="AB526" s="9" t="s">
        <v>2186</v>
      </c>
      <c r="AC526" s="9" t="s">
        <v>266</v>
      </c>
    </row>
    <row r="527" ht="14.25" customHeight="1">
      <c r="A527" s="8" t="s">
        <v>2012</v>
      </c>
      <c r="B527" s="9" t="s">
        <v>2170</v>
      </c>
      <c r="C527" s="8" t="s">
        <v>2171</v>
      </c>
      <c r="D527" s="9" t="s">
        <v>412</v>
      </c>
      <c r="E527" s="9" t="s">
        <v>33</v>
      </c>
      <c r="F527" s="8" t="s">
        <v>2215</v>
      </c>
      <c r="G527" s="8" t="s">
        <v>2215</v>
      </c>
      <c r="H527" s="9" t="s">
        <v>2216</v>
      </c>
      <c r="I527" s="8" t="s">
        <v>2217</v>
      </c>
      <c r="J527" s="8" t="s">
        <v>94</v>
      </c>
      <c r="K527" s="9" t="s">
        <v>2218</v>
      </c>
      <c r="L527" s="8" t="s">
        <v>2219</v>
      </c>
      <c r="M527" s="9" t="s">
        <v>2220</v>
      </c>
      <c r="N527" s="8" t="s">
        <v>2221</v>
      </c>
      <c r="O527" s="9" t="s">
        <v>2222</v>
      </c>
      <c r="P527" s="8" t="s">
        <v>38</v>
      </c>
      <c r="Q527" s="10">
        <v>2.020763640071E12</v>
      </c>
      <c r="R527" s="10">
        <v>2.0211763640083E13</v>
      </c>
      <c r="S527" s="8" t="s">
        <v>2223</v>
      </c>
      <c r="T527" s="9" t="s">
        <v>2224</v>
      </c>
      <c r="U527" s="9" t="s">
        <v>2225</v>
      </c>
      <c r="V527" s="8" t="s">
        <v>62</v>
      </c>
      <c r="W527" s="9" t="s">
        <v>2228</v>
      </c>
      <c r="X527" s="8">
        <v>12143.0</v>
      </c>
      <c r="Y527" s="9" t="s">
        <v>67</v>
      </c>
      <c r="Z527" s="11" t="s">
        <v>2229</v>
      </c>
      <c r="AA527" s="12">
        <v>6.7E7</v>
      </c>
      <c r="AB527" s="9" t="s">
        <v>2186</v>
      </c>
      <c r="AC527" s="9" t="s">
        <v>266</v>
      </c>
    </row>
    <row r="528" ht="14.25" customHeight="1">
      <c r="A528" s="8" t="s">
        <v>2012</v>
      </c>
      <c r="B528" s="9" t="s">
        <v>2170</v>
      </c>
      <c r="C528" s="8" t="s">
        <v>2171</v>
      </c>
      <c r="D528" s="9" t="s">
        <v>412</v>
      </c>
      <c r="E528" s="9" t="s">
        <v>33</v>
      </c>
      <c r="F528" s="8" t="s">
        <v>2215</v>
      </c>
      <c r="G528" s="8" t="s">
        <v>2215</v>
      </c>
      <c r="H528" s="9" t="s">
        <v>2216</v>
      </c>
      <c r="I528" s="8" t="s">
        <v>2217</v>
      </c>
      <c r="J528" s="8" t="s">
        <v>94</v>
      </c>
      <c r="K528" s="9" t="s">
        <v>2218</v>
      </c>
      <c r="L528" s="8" t="s">
        <v>2219</v>
      </c>
      <c r="M528" s="9" t="s">
        <v>2220</v>
      </c>
      <c r="N528" s="8" t="s">
        <v>2221</v>
      </c>
      <c r="O528" s="9" t="s">
        <v>2222</v>
      </c>
      <c r="P528" s="8" t="s">
        <v>38</v>
      </c>
      <c r="Q528" s="10">
        <v>2.020763640071E12</v>
      </c>
      <c r="R528" s="10">
        <v>2.0211763640083E13</v>
      </c>
      <c r="S528" s="8" t="s">
        <v>2223</v>
      </c>
      <c r="T528" s="9" t="s">
        <v>2224</v>
      </c>
      <c r="U528" s="9" t="s">
        <v>2225</v>
      </c>
      <c r="V528" s="8" t="s">
        <v>62</v>
      </c>
      <c r="W528" s="9" t="s">
        <v>2228</v>
      </c>
      <c r="X528" s="8">
        <v>22143.0</v>
      </c>
      <c r="Y528" s="9" t="s">
        <v>961</v>
      </c>
      <c r="Z528" s="11" t="s">
        <v>2230</v>
      </c>
      <c r="AA528" s="12">
        <v>1.0E7</v>
      </c>
      <c r="AB528" s="9" t="s">
        <v>2186</v>
      </c>
      <c r="AC528" s="9" t="s">
        <v>266</v>
      </c>
    </row>
    <row r="529" ht="14.25" customHeight="1">
      <c r="A529" s="8" t="s">
        <v>2012</v>
      </c>
      <c r="B529" s="9" t="s">
        <v>2170</v>
      </c>
      <c r="C529" s="8" t="s">
        <v>2171</v>
      </c>
      <c r="D529" s="9" t="s">
        <v>412</v>
      </c>
      <c r="E529" s="9" t="s">
        <v>33</v>
      </c>
      <c r="F529" s="8" t="s">
        <v>2231</v>
      </c>
      <c r="G529" s="8" t="s">
        <v>2232</v>
      </c>
      <c r="H529" s="9" t="s">
        <v>2233</v>
      </c>
      <c r="I529" s="8" t="s">
        <v>2234</v>
      </c>
      <c r="J529" s="8" t="s">
        <v>38</v>
      </c>
      <c r="K529" s="9" t="s">
        <v>2235</v>
      </c>
      <c r="L529" s="8" t="s">
        <v>2236</v>
      </c>
      <c r="M529" s="9" t="s">
        <v>2237</v>
      </c>
      <c r="N529" s="8" t="s">
        <v>2238</v>
      </c>
      <c r="O529" s="9" t="s">
        <v>2239</v>
      </c>
      <c r="P529" s="8" t="s">
        <v>94</v>
      </c>
      <c r="Q529" s="10">
        <v>2.020763640127E12</v>
      </c>
      <c r="R529" s="10">
        <v>2.0211763640084E13</v>
      </c>
      <c r="S529" s="8" t="s">
        <v>2240</v>
      </c>
      <c r="T529" s="9" t="s">
        <v>2241</v>
      </c>
      <c r="U529" s="9" t="s">
        <v>2242</v>
      </c>
      <c r="V529" s="8" t="s">
        <v>47</v>
      </c>
      <c r="W529" s="9" t="s">
        <v>2243</v>
      </c>
      <c r="X529" s="8">
        <v>12143.0</v>
      </c>
      <c r="Y529" s="9" t="s">
        <v>67</v>
      </c>
      <c r="Z529" s="11" t="s">
        <v>2244</v>
      </c>
      <c r="AA529" s="12">
        <v>1.0E7</v>
      </c>
      <c r="AB529" s="9" t="s">
        <v>2186</v>
      </c>
      <c r="AC529" s="9" t="s">
        <v>266</v>
      </c>
    </row>
    <row r="530" ht="14.25" customHeight="1">
      <c r="A530" s="8" t="s">
        <v>2012</v>
      </c>
      <c r="B530" s="9" t="s">
        <v>2170</v>
      </c>
      <c r="C530" s="8" t="s">
        <v>2171</v>
      </c>
      <c r="D530" s="9" t="s">
        <v>412</v>
      </c>
      <c r="E530" s="9" t="s">
        <v>33</v>
      </c>
      <c r="F530" s="8" t="s">
        <v>2231</v>
      </c>
      <c r="G530" s="8" t="s">
        <v>2232</v>
      </c>
      <c r="H530" s="9" t="s">
        <v>2233</v>
      </c>
      <c r="I530" s="8" t="s">
        <v>2234</v>
      </c>
      <c r="J530" s="8" t="s">
        <v>38</v>
      </c>
      <c r="K530" s="9" t="s">
        <v>2235</v>
      </c>
      <c r="L530" s="8" t="s">
        <v>2236</v>
      </c>
      <c r="M530" s="9" t="s">
        <v>2237</v>
      </c>
      <c r="N530" s="8" t="s">
        <v>2238</v>
      </c>
      <c r="O530" s="9" t="s">
        <v>2239</v>
      </c>
      <c r="P530" s="8" t="s">
        <v>94</v>
      </c>
      <c r="Q530" s="10">
        <v>2.020763640127E12</v>
      </c>
      <c r="R530" s="10">
        <v>2.0211763640084E13</v>
      </c>
      <c r="S530" s="8" t="s">
        <v>2240</v>
      </c>
      <c r="T530" s="9" t="s">
        <v>2241</v>
      </c>
      <c r="U530" s="9" t="s">
        <v>2242</v>
      </c>
      <c r="V530" s="8" t="s">
        <v>47</v>
      </c>
      <c r="W530" s="9" t="s">
        <v>2243</v>
      </c>
      <c r="X530" s="8">
        <v>22143.0</v>
      </c>
      <c r="Y530" s="9" t="s">
        <v>961</v>
      </c>
      <c r="Z530" s="11" t="s">
        <v>2245</v>
      </c>
      <c r="AA530" s="12">
        <v>1.0E7</v>
      </c>
      <c r="AB530" s="9" t="s">
        <v>2186</v>
      </c>
      <c r="AC530" s="9" t="s">
        <v>266</v>
      </c>
    </row>
    <row r="531" ht="14.25" customHeight="1">
      <c r="A531" s="8" t="s">
        <v>2012</v>
      </c>
      <c r="B531" s="9" t="s">
        <v>2170</v>
      </c>
      <c r="C531" s="8" t="s">
        <v>2171</v>
      </c>
      <c r="D531" s="9" t="s">
        <v>412</v>
      </c>
      <c r="E531" s="9" t="s">
        <v>33</v>
      </c>
      <c r="F531" s="8" t="s">
        <v>2231</v>
      </c>
      <c r="G531" s="8" t="s">
        <v>2232</v>
      </c>
      <c r="H531" s="9" t="s">
        <v>2233</v>
      </c>
      <c r="I531" s="8" t="s">
        <v>2234</v>
      </c>
      <c r="J531" s="8" t="s">
        <v>38</v>
      </c>
      <c r="K531" s="9" t="s">
        <v>2235</v>
      </c>
      <c r="L531" s="8" t="s">
        <v>2246</v>
      </c>
      <c r="M531" s="9" t="s">
        <v>2247</v>
      </c>
      <c r="N531" s="8" t="s">
        <v>2248</v>
      </c>
      <c r="O531" s="9" t="s">
        <v>2249</v>
      </c>
      <c r="P531" s="8" t="s">
        <v>38</v>
      </c>
      <c r="Q531" s="10">
        <v>2.020763640127E12</v>
      </c>
      <c r="R531" s="10">
        <v>2.0211763640084E13</v>
      </c>
      <c r="S531" s="8" t="s">
        <v>2240</v>
      </c>
      <c r="T531" s="9" t="s">
        <v>2241</v>
      </c>
      <c r="U531" s="9" t="s">
        <v>2242</v>
      </c>
      <c r="V531" s="8" t="s">
        <v>62</v>
      </c>
      <c r="W531" s="9" t="s">
        <v>2250</v>
      </c>
      <c r="X531" s="8">
        <v>12143.0</v>
      </c>
      <c r="Y531" s="9" t="s">
        <v>67</v>
      </c>
      <c r="Z531" s="11" t="s">
        <v>2251</v>
      </c>
      <c r="AA531" s="16" t="str">
        <f>60605130-11773096</f>
        <v> $  48,832,034 </v>
      </c>
      <c r="AB531" s="9" t="s">
        <v>2186</v>
      </c>
      <c r="AC531" s="9" t="s">
        <v>266</v>
      </c>
    </row>
    <row r="532" ht="14.25" customHeight="1">
      <c r="A532" s="8" t="s">
        <v>2012</v>
      </c>
      <c r="B532" s="9" t="s">
        <v>2170</v>
      </c>
      <c r="C532" s="8" t="s">
        <v>2171</v>
      </c>
      <c r="D532" s="9" t="s">
        <v>412</v>
      </c>
      <c r="E532" s="9" t="s">
        <v>33</v>
      </c>
      <c r="F532" s="8" t="s">
        <v>2231</v>
      </c>
      <c r="G532" s="8" t="s">
        <v>2232</v>
      </c>
      <c r="H532" s="9" t="s">
        <v>2233</v>
      </c>
      <c r="I532" s="8" t="s">
        <v>2234</v>
      </c>
      <c r="J532" s="8" t="s">
        <v>38</v>
      </c>
      <c r="K532" s="9" t="s">
        <v>2235</v>
      </c>
      <c r="L532" s="8" t="s">
        <v>2246</v>
      </c>
      <c r="M532" s="9" t="s">
        <v>2247</v>
      </c>
      <c r="N532" s="8" t="s">
        <v>2248</v>
      </c>
      <c r="O532" s="9" t="s">
        <v>2249</v>
      </c>
      <c r="P532" s="8" t="s">
        <v>38</v>
      </c>
      <c r="Q532" s="10">
        <v>2.020763640127E12</v>
      </c>
      <c r="R532" s="10">
        <v>2.0211763640084E13</v>
      </c>
      <c r="S532" s="8" t="s">
        <v>2240</v>
      </c>
      <c r="T532" s="9" t="s">
        <v>2241</v>
      </c>
      <c r="U532" s="9" t="s">
        <v>2242</v>
      </c>
      <c r="V532" s="8" t="s">
        <v>62</v>
      </c>
      <c r="W532" s="9" t="s">
        <v>2250</v>
      </c>
      <c r="X532" s="8">
        <v>22143.0</v>
      </c>
      <c r="Y532" s="9" t="s">
        <v>961</v>
      </c>
      <c r="Z532" s="11" t="s">
        <v>2252</v>
      </c>
      <c r="AA532" s="12">
        <v>5.232871E7</v>
      </c>
      <c r="AB532" s="9" t="s">
        <v>2186</v>
      </c>
      <c r="AC532" s="9" t="s">
        <v>266</v>
      </c>
    </row>
    <row r="533" ht="14.25" customHeight="1">
      <c r="A533" s="8" t="s">
        <v>2012</v>
      </c>
      <c r="B533" s="9" t="s">
        <v>2170</v>
      </c>
      <c r="C533" s="8" t="s">
        <v>2171</v>
      </c>
      <c r="D533" s="9" t="s">
        <v>412</v>
      </c>
      <c r="E533" s="9" t="s">
        <v>33</v>
      </c>
      <c r="F533" s="8" t="s">
        <v>2231</v>
      </c>
      <c r="G533" s="8" t="s">
        <v>2232</v>
      </c>
      <c r="H533" s="9" t="s">
        <v>2233</v>
      </c>
      <c r="I533" s="8" t="s">
        <v>2253</v>
      </c>
      <c r="J533" s="8" t="s">
        <v>94</v>
      </c>
      <c r="K533" s="9" t="s">
        <v>2254</v>
      </c>
      <c r="L533" s="8" t="s">
        <v>2246</v>
      </c>
      <c r="M533" s="9" t="s">
        <v>2247</v>
      </c>
      <c r="N533" s="8" t="s">
        <v>2248</v>
      </c>
      <c r="O533" s="9" t="s">
        <v>2249</v>
      </c>
      <c r="P533" s="8" t="s">
        <v>38</v>
      </c>
      <c r="Q533" s="10">
        <v>2.020763640127E12</v>
      </c>
      <c r="R533" s="10">
        <v>2.0211763640084E13</v>
      </c>
      <c r="S533" s="8" t="s">
        <v>2240</v>
      </c>
      <c r="T533" s="9" t="s">
        <v>2241</v>
      </c>
      <c r="U533" s="9" t="s">
        <v>2242</v>
      </c>
      <c r="V533" s="8" t="s">
        <v>65</v>
      </c>
      <c r="W533" s="9" t="s">
        <v>2255</v>
      </c>
      <c r="X533" s="8">
        <v>12143.0</v>
      </c>
      <c r="Y533" s="9" t="s">
        <v>67</v>
      </c>
      <c r="Z533" s="11" t="s">
        <v>2256</v>
      </c>
      <c r="AA533" s="16" t="str">
        <f>69300000+3050000</f>
        <v> $  72,350,000 </v>
      </c>
      <c r="AB533" s="9" t="s">
        <v>2186</v>
      </c>
      <c r="AC533" s="9" t="s">
        <v>266</v>
      </c>
    </row>
    <row r="534" ht="14.25" customHeight="1">
      <c r="A534" s="8" t="s">
        <v>2012</v>
      </c>
      <c r="B534" s="9" t="s">
        <v>2170</v>
      </c>
      <c r="C534" s="8" t="s">
        <v>2171</v>
      </c>
      <c r="D534" s="9" t="s">
        <v>412</v>
      </c>
      <c r="E534" s="9" t="s">
        <v>33</v>
      </c>
      <c r="F534" s="8" t="s">
        <v>2231</v>
      </c>
      <c r="G534" s="8" t="s">
        <v>2232</v>
      </c>
      <c r="H534" s="9" t="s">
        <v>2233</v>
      </c>
      <c r="I534" s="8" t="s">
        <v>2253</v>
      </c>
      <c r="J534" s="8" t="s">
        <v>94</v>
      </c>
      <c r="K534" s="9" t="s">
        <v>2254</v>
      </c>
      <c r="L534" s="8" t="s">
        <v>2246</v>
      </c>
      <c r="M534" s="9" t="s">
        <v>2247</v>
      </c>
      <c r="N534" s="8" t="s">
        <v>2248</v>
      </c>
      <c r="O534" s="9" t="s">
        <v>2249</v>
      </c>
      <c r="P534" s="8" t="s">
        <v>38</v>
      </c>
      <c r="Q534" s="10">
        <v>2.020763640127E12</v>
      </c>
      <c r="R534" s="10">
        <v>2.0211763640084E13</v>
      </c>
      <c r="S534" s="8" t="s">
        <v>2240</v>
      </c>
      <c r="T534" s="9" t="s">
        <v>2241</v>
      </c>
      <c r="U534" s="9" t="s">
        <v>2242</v>
      </c>
      <c r="V534" s="8" t="s">
        <v>70</v>
      </c>
      <c r="W534" s="9" t="s">
        <v>2257</v>
      </c>
      <c r="X534" s="8">
        <v>11101.0</v>
      </c>
      <c r="Y534" s="9" t="s">
        <v>49</v>
      </c>
      <c r="Z534" s="11" t="s">
        <v>2258</v>
      </c>
      <c r="AA534" s="12">
        <v>2.074E7</v>
      </c>
      <c r="AB534" s="9" t="s">
        <v>2186</v>
      </c>
      <c r="AC534" s="9" t="s">
        <v>266</v>
      </c>
    </row>
    <row r="535" ht="14.25" customHeight="1">
      <c r="A535" s="8" t="s">
        <v>2012</v>
      </c>
      <c r="B535" s="9" t="s">
        <v>2170</v>
      </c>
      <c r="C535" s="8" t="s">
        <v>2171</v>
      </c>
      <c r="D535" s="9" t="s">
        <v>412</v>
      </c>
      <c r="E535" s="9" t="s">
        <v>33</v>
      </c>
      <c r="F535" s="8" t="s">
        <v>2231</v>
      </c>
      <c r="G535" s="8" t="s">
        <v>2232</v>
      </c>
      <c r="H535" s="9" t="s">
        <v>2233</v>
      </c>
      <c r="I535" s="8" t="s">
        <v>2253</v>
      </c>
      <c r="J535" s="8" t="s">
        <v>94</v>
      </c>
      <c r="K535" s="9" t="s">
        <v>2254</v>
      </c>
      <c r="L535" s="8" t="s">
        <v>2246</v>
      </c>
      <c r="M535" s="9" t="s">
        <v>2247</v>
      </c>
      <c r="N535" s="8" t="s">
        <v>2248</v>
      </c>
      <c r="O535" s="9" t="s">
        <v>2249</v>
      </c>
      <c r="P535" s="8" t="s">
        <v>38</v>
      </c>
      <c r="Q535" s="10">
        <v>2.020763640127E12</v>
      </c>
      <c r="R535" s="10">
        <v>2.0211763640084E13</v>
      </c>
      <c r="S535" s="8" t="s">
        <v>2240</v>
      </c>
      <c r="T535" s="9" t="s">
        <v>2241</v>
      </c>
      <c r="U535" s="9" t="s">
        <v>2242</v>
      </c>
      <c r="V535" s="8" t="s">
        <v>70</v>
      </c>
      <c r="W535" s="9" t="s">
        <v>2257</v>
      </c>
      <c r="X535" s="8">
        <v>12143.0</v>
      </c>
      <c r="Y535" s="9" t="s">
        <v>67</v>
      </c>
      <c r="Z535" s="11" t="s">
        <v>2259</v>
      </c>
      <c r="AA535" s="16" t="str">
        <f>21650000+21732096</f>
        <v> $  43,382,096 </v>
      </c>
      <c r="AB535" s="9" t="s">
        <v>2186</v>
      </c>
      <c r="AC535" s="9" t="s">
        <v>266</v>
      </c>
    </row>
    <row r="536" ht="14.25" customHeight="1">
      <c r="A536" s="8" t="s">
        <v>2012</v>
      </c>
      <c r="B536" s="9" t="s">
        <v>2170</v>
      </c>
      <c r="C536" s="8" t="s">
        <v>2171</v>
      </c>
      <c r="D536" s="9" t="s">
        <v>412</v>
      </c>
      <c r="E536" s="9" t="s">
        <v>33</v>
      </c>
      <c r="F536" s="8" t="s">
        <v>2231</v>
      </c>
      <c r="G536" s="8" t="s">
        <v>2232</v>
      </c>
      <c r="H536" s="9" t="s">
        <v>2233</v>
      </c>
      <c r="I536" s="8" t="s">
        <v>2253</v>
      </c>
      <c r="J536" s="8" t="s">
        <v>94</v>
      </c>
      <c r="K536" s="9" t="s">
        <v>2254</v>
      </c>
      <c r="L536" s="8" t="s">
        <v>2246</v>
      </c>
      <c r="M536" s="9" t="s">
        <v>2247</v>
      </c>
      <c r="N536" s="8" t="s">
        <v>2248</v>
      </c>
      <c r="O536" s="9" t="s">
        <v>2249</v>
      </c>
      <c r="P536" s="8" t="s">
        <v>38</v>
      </c>
      <c r="Q536" s="10">
        <v>2.020763640127E12</v>
      </c>
      <c r="R536" s="10">
        <v>2.0211763640084E13</v>
      </c>
      <c r="S536" s="8" t="s">
        <v>2240</v>
      </c>
      <c r="T536" s="9" t="s">
        <v>2241</v>
      </c>
      <c r="U536" s="9" t="s">
        <v>2242</v>
      </c>
      <c r="V536" s="8" t="s">
        <v>70</v>
      </c>
      <c r="W536" s="9" t="s">
        <v>2257</v>
      </c>
      <c r="X536" s="8">
        <v>22143.0</v>
      </c>
      <c r="Y536" s="9" t="s">
        <v>961</v>
      </c>
      <c r="Z536" s="11" t="s">
        <v>2260</v>
      </c>
      <c r="AA536" s="12">
        <v>1.64E7</v>
      </c>
      <c r="AB536" s="9" t="s">
        <v>2186</v>
      </c>
      <c r="AC536" s="9" t="s">
        <v>266</v>
      </c>
    </row>
    <row r="537" ht="14.25" customHeight="1">
      <c r="A537" s="8" t="s">
        <v>2012</v>
      </c>
      <c r="B537" s="9" t="s">
        <v>2170</v>
      </c>
      <c r="C537" s="8" t="s">
        <v>2171</v>
      </c>
      <c r="D537" s="9" t="s">
        <v>412</v>
      </c>
      <c r="E537" s="9" t="s">
        <v>33</v>
      </c>
      <c r="F537" s="8" t="s">
        <v>2261</v>
      </c>
      <c r="G537" s="8" t="s">
        <v>2262</v>
      </c>
      <c r="H537" s="9" t="s">
        <v>2263</v>
      </c>
      <c r="I537" s="8" t="s">
        <v>2264</v>
      </c>
      <c r="J537" s="8" t="s">
        <v>38</v>
      </c>
      <c r="K537" s="9" t="s">
        <v>2265</v>
      </c>
      <c r="L537" s="8" t="s">
        <v>2266</v>
      </c>
      <c r="M537" s="9" t="s">
        <v>2267</v>
      </c>
      <c r="N537" s="8" t="s">
        <v>2268</v>
      </c>
      <c r="O537" s="9" t="s">
        <v>2269</v>
      </c>
      <c r="P537" s="8" t="s">
        <v>38</v>
      </c>
      <c r="Q537" s="10">
        <v>2.020763640126E12</v>
      </c>
      <c r="R537" s="10">
        <v>2.0211763640085E13</v>
      </c>
      <c r="S537" s="8" t="s">
        <v>2270</v>
      </c>
      <c r="T537" s="9" t="s">
        <v>2271</v>
      </c>
      <c r="U537" s="9" t="s">
        <v>2272</v>
      </c>
      <c r="V537" s="8" t="s">
        <v>47</v>
      </c>
      <c r="W537" s="9" t="s">
        <v>2273</v>
      </c>
      <c r="X537" s="8">
        <v>11101.0</v>
      </c>
      <c r="Y537" s="9" t="s">
        <v>49</v>
      </c>
      <c r="Z537" s="11" t="s">
        <v>2274</v>
      </c>
      <c r="AA537" s="12">
        <v>1.382E8</v>
      </c>
      <c r="AB537" s="9" t="s">
        <v>2186</v>
      </c>
      <c r="AC537" s="9" t="s">
        <v>266</v>
      </c>
    </row>
    <row r="538" ht="14.25" customHeight="1">
      <c r="A538" s="8" t="s">
        <v>2012</v>
      </c>
      <c r="B538" s="9" t="s">
        <v>2170</v>
      </c>
      <c r="C538" s="8" t="s">
        <v>2171</v>
      </c>
      <c r="D538" s="9" t="s">
        <v>412</v>
      </c>
      <c r="E538" s="9" t="s">
        <v>33</v>
      </c>
      <c r="F538" s="8" t="s">
        <v>2261</v>
      </c>
      <c r="G538" s="8" t="s">
        <v>2262</v>
      </c>
      <c r="H538" s="9" t="s">
        <v>2263</v>
      </c>
      <c r="I538" s="8" t="s">
        <v>2264</v>
      </c>
      <c r="J538" s="8" t="s">
        <v>38</v>
      </c>
      <c r="K538" s="9" t="s">
        <v>2265</v>
      </c>
      <c r="L538" s="8" t="s">
        <v>2266</v>
      </c>
      <c r="M538" s="9" t="s">
        <v>2267</v>
      </c>
      <c r="N538" s="8" t="s">
        <v>2275</v>
      </c>
      <c r="O538" s="9" t="s">
        <v>2276</v>
      </c>
      <c r="P538" s="8" t="s">
        <v>38</v>
      </c>
      <c r="Q538" s="10">
        <v>2.020763640126E12</v>
      </c>
      <c r="R538" s="10">
        <v>2.0211763640085E13</v>
      </c>
      <c r="S538" s="8" t="s">
        <v>2270</v>
      </c>
      <c r="T538" s="9" t="s">
        <v>2271</v>
      </c>
      <c r="U538" s="9" t="s">
        <v>2272</v>
      </c>
      <c r="V538" s="8" t="s">
        <v>62</v>
      </c>
      <c r="W538" s="9" t="s">
        <v>2277</v>
      </c>
      <c r="X538" s="8">
        <v>12143.0</v>
      </c>
      <c r="Y538" s="9" t="s">
        <v>67</v>
      </c>
      <c r="Z538" s="11" t="s">
        <v>2278</v>
      </c>
      <c r="AA538" s="16" t="str">
        <f>17509000-15509000</f>
        <v> $  2,000,000 </v>
      </c>
      <c r="AB538" s="9" t="s">
        <v>2186</v>
      </c>
      <c r="AC538" s="9" t="s">
        <v>266</v>
      </c>
    </row>
    <row r="539" ht="14.25" customHeight="1">
      <c r="A539" s="8" t="s">
        <v>2012</v>
      </c>
      <c r="B539" s="9" t="s">
        <v>2170</v>
      </c>
      <c r="C539" s="8" t="s">
        <v>2171</v>
      </c>
      <c r="D539" s="9" t="s">
        <v>412</v>
      </c>
      <c r="E539" s="9" t="s">
        <v>33</v>
      </c>
      <c r="F539" s="8" t="s">
        <v>2261</v>
      </c>
      <c r="G539" s="8" t="s">
        <v>2262</v>
      </c>
      <c r="H539" s="9" t="s">
        <v>2263</v>
      </c>
      <c r="I539" s="8" t="s">
        <v>2279</v>
      </c>
      <c r="J539" s="8" t="s">
        <v>94</v>
      </c>
      <c r="K539" s="9" t="s">
        <v>2280</v>
      </c>
      <c r="L539" s="8" t="s">
        <v>2266</v>
      </c>
      <c r="M539" s="9" t="s">
        <v>2267</v>
      </c>
      <c r="N539" s="8" t="s">
        <v>2275</v>
      </c>
      <c r="O539" s="9" t="s">
        <v>2276</v>
      </c>
      <c r="P539" s="8" t="s">
        <v>38</v>
      </c>
      <c r="Q539" s="10">
        <v>2.020763640126E12</v>
      </c>
      <c r="R539" s="10">
        <v>2.0211763640085E13</v>
      </c>
      <c r="S539" s="8" t="s">
        <v>2270</v>
      </c>
      <c r="T539" s="9" t="s">
        <v>2271</v>
      </c>
      <c r="U539" s="9" t="s">
        <v>2272</v>
      </c>
      <c r="V539" s="8" t="s">
        <v>65</v>
      </c>
      <c r="W539" s="9" t="s">
        <v>2281</v>
      </c>
      <c r="X539" s="8">
        <v>11101.0</v>
      </c>
      <c r="Y539" s="9" t="s">
        <v>49</v>
      </c>
      <c r="Z539" s="11" t="s">
        <v>2282</v>
      </c>
      <c r="AA539" s="12">
        <v>6273762.0</v>
      </c>
      <c r="AB539" s="9" t="s">
        <v>2186</v>
      </c>
      <c r="AC539" s="9" t="s">
        <v>266</v>
      </c>
    </row>
    <row r="540" ht="14.25" customHeight="1">
      <c r="A540" s="8" t="s">
        <v>2012</v>
      </c>
      <c r="B540" s="9" t="s">
        <v>2170</v>
      </c>
      <c r="C540" s="8" t="s">
        <v>2171</v>
      </c>
      <c r="D540" s="9" t="s">
        <v>412</v>
      </c>
      <c r="E540" s="9" t="s">
        <v>33</v>
      </c>
      <c r="F540" s="8" t="s">
        <v>2261</v>
      </c>
      <c r="G540" s="8" t="s">
        <v>2262</v>
      </c>
      <c r="H540" s="9" t="s">
        <v>2263</v>
      </c>
      <c r="I540" s="8" t="s">
        <v>2279</v>
      </c>
      <c r="J540" s="8" t="s">
        <v>94</v>
      </c>
      <c r="K540" s="9" t="s">
        <v>2280</v>
      </c>
      <c r="L540" s="8" t="s">
        <v>2266</v>
      </c>
      <c r="M540" s="9" t="s">
        <v>2267</v>
      </c>
      <c r="N540" s="8" t="s">
        <v>2275</v>
      </c>
      <c r="O540" s="9" t="s">
        <v>2276</v>
      </c>
      <c r="P540" s="8" t="s">
        <v>38</v>
      </c>
      <c r="Q540" s="10">
        <v>2.020763640126E12</v>
      </c>
      <c r="R540" s="10">
        <v>2.0211763640085E13</v>
      </c>
      <c r="S540" s="8" t="s">
        <v>2270</v>
      </c>
      <c r="T540" s="9" t="s">
        <v>2271</v>
      </c>
      <c r="U540" s="9" t="s">
        <v>2272</v>
      </c>
      <c r="V540" s="8" t="s">
        <v>65</v>
      </c>
      <c r="W540" s="9" t="s">
        <v>2281</v>
      </c>
      <c r="X540" s="8">
        <v>12143.0</v>
      </c>
      <c r="Y540" s="9" t="s">
        <v>67</v>
      </c>
      <c r="Z540" s="11" t="s">
        <v>2283</v>
      </c>
      <c r="AA540" s="12">
        <v>3726238.0</v>
      </c>
      <c r="AB540" s="9" t="s">
        <v>2186</v>
      </c>
      <c r="AC540" s="9" t="s">
        <v>266</v>
      </c>
    </row>
    <row r="541" ht="14.25" customHeight="1">
      <c r="A541" s="8" t="s">
        <v>2012</v>
      </c>
      <c r="B541" s="9" t="s">
        <v>2170</v>
      </c>
      <c r="C541" s="8" t="s">
        <v>2171</v>
      </c>
      <c r="D541" s="9" t="s">
        <v>412</v>
      </c>
      <c r="E541" s="9" t="s">
        <v>33</v>
      </c>
      <c r="F541" s="8" t="s">
        <v>2261</v>
      </c>
      <c r="G541" s="8" t="s">
        <v>2262</v>
      </c>
      <c r="H541" s="9" t="s">
        <v>2263</v>
      </c>
      <c r="I541" s="8" t="s">
        <v>2279</v>
      </c>
      <c r="J541" s="8" t="s">
        <v>94</v>
      </c>
      <c r="K541" s="9" t="s">
        <v>2280</v>
      </c>
      <c r="L541" s="8" t="s">
        <v>2266</v>
      </c>
      <c r="M541" s="9" t="s">
        <v>2267</v>
      </c>
      <c r="N541" s="8" t="s">
        <v>2275</v>
      </c>
      <c r="O541" s="9" t="s">
        <v>2276</v>
      </c>
      <c r="P541" s="8" t="s">
        <v>38</v>
      </c>
      <c r="Q541" s="10">
        <v>2.020763640126E12</v>
      </c>
      <c r="R541" s="10">
        <v>2.0211763640085E13</v>
      </c>
      <c r="S541" s="8" t="s">
        <v>2270</v>
      </c>
      <c r="T541" s="9" t="s">
        <v>2271</v>
      </c>
      <c r="U541" s="9" t="s">
        <v>2272</v>
      </c>
      <c r="V541" s="8" t="s">
        <v>70</v>
      </c>
      <c r="W541" s="9" t="s">
        <v>2284</v>
      </c>
      <c r="X541" s="8">
        <v>11101.0</v>
      </c>
      <c r="Y541" s="9" t="s">
        <v>49</v>
      </c>
      <c r="Z541" s="11" t="s">
        <v>2285</v>
      </c>
      <c r="AA541" s="12">
        <v>1.5E7</v>
      </c>
      <c r="AB541" s="9" t="s">
        <v>2186</v>
      </c>
      <c r="AC541" s="9" t="s">
        <v>266</v>
      </c>
    </row>
    <row r="542" ht="14.25" customHeight="1">
      <c r="A542" s="8" t="s">
        <v>2012</v>
      </c>
      <c r="B542" s="9" t="s">
        <v>2170</v>
      </c>
      <c r="C542" s="8" t="s">
        <v>2171</v>
      </c>
      <c r="D542" s="9" t="s">
        <v>412</v>
      </c>
      <c r="E542" s="9" t="s">
        <v>33</v>
      </c>
      <c r="F542" s="8" t="s">
        <v>2261</v>
      </c>
      <c r="G542" s="8" t="s">
        <v>2262</v>
      </c>
      <c r="H542" s="9" t="s">
        <v>2263</v>
      </c>
      <c r="I542" s="8" t="s">
        <v>2279</v>
      </c>
      <c r="J542" s="8" t="s">
        <v>94</v>
      </c>
      <c r="K542" s="9" t="s">
        <v>2280</v>
      </c>
      <c r="L542" s="8" t="s">
        <v>2266</v>
      </c>
      <c r="M542" s="9" t="s">
        <v>2267</v>
      </c>
      <c r="N542" s="8" t="s">
        <v>2275</v>
      </c>
      <c r="O542" s="9" t="s">
        <v>2276</v>
      </c>
      <c r="P542" s="8" t="s">
        <v>38</v>
      </c>
      <c r="Q542" s="10">
        <v>2.020763640126E12</v>
      </c>
      <c r="R542" s="10">
        <v>2.0211763640085E13</v>
      </c>
      <c r="S542" s="8" t="s">
        <v>2270</v>
      </c>
      <c r="T542" s="9" t="s">
        <v>2271</v>
      </c>
      <c r="U542" s="9" t="s">
        <v>2272</v>
      </c>
      <c r="V542" s="8" t="s">
        <v>70</v>
      </c>
      <c r="W542" s="9" t="s">
        <v>2284</v>
      </c>
      <c r="X542" s="8">
        <v>22143.0</v>
      </c>
      <c r="Y542" s="9" t="s">
        <v>961</v>
      </c>
      <c r="Z542" s="11" t="s">
        <v>2286</v>
      </c>
      <c r="AA542" s="12">
        <v>7671290.0</v>
      </c>
      <c r="AB542" s="9" t="s">
        <v>2186</v>
      </c>
      <c r="AC542" s="9" t="s">
        <v>266</v>
      </c>
    </row>
    <row r="543" ht="14.25" customHeight="1">
      <c r="A543" s="8" t="s">
        <v>2012</v>
      </c>
      <c r="B543" s="9" t="s">
        <v>2170</v>
      </c>
      <c r="C543" s="8" t="s">
        <v>2171</v>
      </c>
      <c r="D543" s="9" t="s">
        <v>412</v>
      </c>
      <c r="E543" s="9" t="s">
        <v>33</v>
      </c>
      <c r="F543" s="8" t="s">
        <v>2261</v>
      </c>
      <c r="G543" s="8" t="s">
        <v>2262</v>
      </c>
      <c r="H543" s="9" t="s">
        <v>2263</v>
      </c>
      <c r="I543" s="8" t="s">
        <v>2279</v>
      </c>
      <c r="J543" s="8" t="s">
        <v>94</v>
      </c>
      <c r="K543" s="9" t="s">
        <v>2280</v>
      </c>
      <c r="L543" s="8" t="s">
        <v>2266</v>
      </c>
      <c r="M543" s="9" t="s">
        <v>2267</v>
      </c>
      <c r="N543" s="8" t="s">
        <v>2275</v>
      </c>
      <c r="O543" s="9" t="s">
        <v>2276</v>
      </c>
      <c r="P543" s="8" t="s">
        <v>38</v>
      </c>
      <c r="Q543" s="10">
        <v>2.020763640126E12</v>
      </c>
      <c r="R543" s="10">
        <v>2.0211763640085E13</v>
      </c>
      <c r="S543" s="8" t="s">
        <v>2270</v>
      </c>
      <c r="T543" s="9" t="s">
        <v>2271</v>
      </c>
      <c r="U543" s="9" t="s">
        <v>2272</v>
      </c>
      <c r="V543" s="8" t="s">
        <v>142</v>
      </c>
      <c r="W543" s="9" t="s">
        <v>2287</v>
      </c>
      <c r="X543" s="8">
        <v>11101.0</v>
      </c>
      <c r="Y543" s="9" t="s">
        <v>49</v>
      </c>
      <c r="Z543" s="11" t="s">
        <v>2288</v>
      </c>
      <c r="AA543" s="12">
        <v>0.0</v>
      </c>
      <c r="AB543" s="9" t="s">
        <v>2186</v>
      </c>
      <c r="AC543" s="9" t="s">
        <v>266</v>
      </c>
    </row>
    <row r="544" ht="14.25" customHeight="1">
      <c r="A544" s="8" t="s">
        <v>1003</v>
      </c>
      <c r="B544" s="9" t="s">
        <v>1004</v>
      </c>
      <c r="C544" s="8" t="s">
        <v>145</v>
      </c>
      <c r="D544" s="9" t="s">
        <v>2289</v>
      </c>
      <c r="E544" s="9" t="s">
        <v>394</v>
      </c>
      <c r="F544" s="8" t="s">
        <v>2290</v>
      </c>
      <c r="G544" s="8" t="s">
        <v>2291</v>
      </c>
      <c r="H544" s="9" t="s">
        <v>2292</v>
      </c>
      <c r="I544" s="8" t="s">
        <v>2293</v>
      </c>
      <c r="J544" s="8" t="s">
        <v>119</v>
      </c>
      <c r="K544" s="9" t="s">
        <v>2294</v>
      </c>
      <c r="L544" s="8" t="s">
        <v>2295</v>
      </c>
      <c r="M544" s="9" t="s">
        <v>2296</v>
      </c>
      <c r="N544" s="8" t="s">
        <v>2297</v>
      </c>
      <c r="O544" s="9" t="s">
        <v>2298</v>
      </c>
      <c r="P544" s="8" t="s">
        <v>2299</v>
      </c>
      <c r="Q544" s="10">
        <v>2.020763640092E12</v>
      </c>
      <c r="R544" s="10">
        <v>2.0211763640086E13</v>
      </c>
      <c r="S544" s="8" t="s">
        <v>2300</v>
      </c>
      <c r="T544" s="9" t="s">
        <v>2301</v>
      </c>
      <c r="U544" s="9" t="s">
        <v>2302</v>
      </c>
      <c r="V544" s="8" t="s">
        <v>47</v>
      </c>
      <c r="W544" s="9" t="s">
        <v>2303</v>
      </c>
      <c r="X544" s="8">
        <v>11101.0</v>
      </c>
      <c r="Y544" s="9" t="s">
        <v>49</v>
      </c>
      <c r="Z544" s="11" t="s">
        <v>2304</v>
      </c>
      <c r="AA544" s="12">
        <v>1.5E7</v>
      </c>
      <c r="AB544" s="9" t="s">
        <v>2305</v>
      </c>
      <c r="AC544" s="9" t="s">
        <v>107</v>
      </c>
    </row>
    <row r="545" ht="14.25" customHeight="1">
      <c r="A545" s="8" t="s">
        <v>1003</v>
      </c>
      <c r="B545" s="9" t="s">
        <v>1004</v>
      </c>
      <c r="C545" s="8" t="s">
        <v>145</v>
      </c>
      <c r="D545" s="9" t="s">
        <v>2289</v>
      </c>
      <c r="E545" s="9" t="s">
        <v>394</v>
      </c>
      <c r="F545" s="8" t="s">
        <v>2290</v>
      </c>
      <c r="G545" s="8" t="s">
        <v>2291</v>
      </c>
      <c r="H545" s="9" t="s">
        <v>2292</v>
      </c>
      <c r="I545" s="8" t="s">
        <v>2293</v>
      </c>
      <c r="J545" s="8" t="s">
        <v>119</v>
      </c>
      <c r="K545" s="9" t="s">
        <v>2294</v>
      </c>
      <c r="L545" s="8" t="s">
        <v>2295</v>
      </c>
      <c r="M545" s="9" t="s">
        <v>2296</v>
      </c>
      <c r="N545" s="8" t="s">
        <v>2297</v>
      </c>
      <c r="O545" s="9" t="s">
        <v>2298</v>
      </c>
      <c r="P545" s="8" t="s">
        <v>2299</v>
      </c>
      <c r="Q545" s="10">
        <v>2.020763640092E12</v>
      </c>
      <c r="R545" s="10">
        <v>2.0211763640086E13</v>
      </c>
      <c r="S545" s="8" t="s">
        <v>2300</v>
      </c>
      <c r="T545" s="9" t="s">
        <v>2301</v>
      </c>
      <c r="U545" s="9" t="s">
        <v>2302</v>
      </c>
      <c r="V545" s="8" t="s">
        <v>62</v>
      </c>
      <c r="W545" s="9" t="s">
        <v>2306</v>
      </c>
      <c r="X545" s="8">
        <v>11101.0</v>
      </c>
      <c r="Y545" s="9" t="s">
        <v>49</v>
      </c>
      <c r="Z545" s="11" t="s">
        <v>2307</v>
      </c>
      <c r="AA545" s="12">
        <v>1.5E7</v>
      </c>
      <c r="AB545" s="9" t="s">
        <v>2305</v>
      </c>
      <c r="AC545" s="9" t="s">
        <v>107</v>
      </c>
    </row>
    <row r="546" ht="14.25" customHeight="1">
      <c r="A546" s="8" t="s">
        <v>1003</v>
      </c>
      <c r="B546" s="9" t="s">
        <v>1004</v>
      </c>
      <c r="C546" s="8" t="s">
        <v>145</v>
      </c>
      <c r="D546" s="9" t="s">
        <v>2289</v>
      </c>
      <c r="E546" s="9" t="s">
        <v>394</v>
      </c>
      <c r="F546" s="8" t="s">
        <v>2290</v>
      </c>
      <c r="G546" s="8" t="s">
        <v>2291</v>
      </c>
      <c r="H546" s="9" t="s">
        <v>2292</v>
      </c>
      <c r="I546" s="8" t="s">
        <v>2308</v>
      </c>
      <c r="J546" s="8" t="s">
        <v>110</v>
      </c>
      <c r="K546" s="9" t="s">
        <v>2309</v>
      </c>
      <c r="L546" s="8" t="s">
        <v>2295</v>
      </c>
      <c r="M546" s="9" t="s">
        <v>2296</v>
      </c>
      <c r="N546" s="8" t="s">
        <v>2310</v>
      </c>
      <c r="O546" s="9" t="s">
        <v>2311</v>
      </c>
      <c r="P546" s="8" t="s">
        <v>2016</v>
      </c>
      <c r="Q546" s="10">
        <v>2.020763640091E12</v>
      </c>
      <c r="R546" s="10">
        <v>2.0211763640087E13</v>
      </c>
      <c r="S546" s="8" t="s">
        <v>2312</v>
      </c>
      <c r="T546" s="9" t="s">
        <v>2313</v>
      </c>
      <c r="U546" s="9" t="s">
        <v>2314</v>
      </c>
      <c r="V546" s="8" t="s">
        <v>47</v>
      </c>
      <c r="W546" s="9" t="s">
        <v>2315</v>
      </c>
      <c r="X546" s="8">
        <v>11101.0</v>
      </c>
      <c r="Y546" s="9" t="s">
        <v>49</v>
      </c>
      <c r="Z546" s="11" t="s">
        <v>2316</v>
      </c>
      <c r="AA546" s="12">
        <v>1.5E7</v>
      </c>
      <c r="AB546" s="9" t="s">
        <v>2305</v>
      </c>
      <c r="AC546" s="9" t="s">
        <v>107</v>
      </c>
    </row>
    <row r="547" ht="14.25" customHeight="1">
      <c r="A547" s="8" t="s">
        <v>1003</v>
      </c>
      <c r="B547" s="9" t="s">
        <v>1004</v>
      </c>
      <c r="C547" s="8" t="s">
        <v>145</v>
      </c>
      <c r="D547" s="9" t="s">
        <v>2289</v>
      </c>
      <c r="E547" s="9" t="s">
        <v>394</v>
      </c>
      <c r="F547" s="8" t="s">
        <v>2290</v>
      </c>
      <c r="G547" s="8" t="s">
        <v>2291</v>
      </c>
      <c r="H547" s="9" t="s">
        <v>2292</v>
      </c>
      <c r="I547" s="8" t="s">
        <v>2308</v>
      </c>
      <c r="J547" s="8" t="s">
        <v>110</v>
      </c>
      <c r="K547" s="9" t="s">
        <v>2309</v>
      </c>
      <c r="L547" s="8" t="s">
        <v>2295</v>
      </c>
      <c r="M547" s="9" t="s">
        <v>2296</v>
      </c>
      <c r="N547" s="8" t="s">
        <v>2310</v>
      </c>
      <c r="O547" s="9" t="s">
        <v>2311</v>
      </c>
      <c r="P547" s="8" t="s">
        <v>2016</v>
      </c>
      <c r="Q547" s="10">
        <v>2.020763640091E12</v>
      </c>
      <c r="R547" s="10">
        <v>2.0211763640087E13</v>
      </c>
      <c r="S547" s="8" t="s">
        <v>2312</v>
      </c>
      <c r="T547" s="9" t="s">
        <v>2313</v>
      </c>
      <c r="U547" s="9" t="s">
        <v>2314</v>
      </c>
      <c r="V547" s="8" t="s">
        <v>62</v>
      </c>
      <c r="W547" s="9" t="s">
        <v>2317</v>
      </c>
      <c r="X547" s="8">
        <v>11101.0</v>
      </c>
      <c r="Y547" s="9" t="s">
        <v>49</v>
      </c>
      <c r="Z547" s="11" t="s">
        <v>2318</v>
      </c>
      <c r="AA547" s="12">
        <v>1.5E7</v>
      </c>
      <c r="AB547" s="9" t="s">
        <v>2305</v>
      </c>
      <c r="AC547" s="9" t="s">
        <v>107</v>
      </c>
    </row>
    <row r="548" ht="14.25" customHeight="1">
      <c r="A548" s="8" t="s">
        <v>1003</v>
      </c>
      <c r="B548" s="9" t="s">
        <v>1004</v>
      </c>
      <c r="C548" s="8" t="s">
        <v>145</v>
      </c>
      <c r="D548" s="9" t="s">
        <v>2289</v>
      </c>
      <c r="E548" s="9" t="s">
        <v>394</v>
      </c>
      <c r="F548" s="8" t="s">
        <v>2290</v>
      </c>
      <c r="G548" s="8" t="s">
        <v>2291</v>
      </c>
      <c r="H548" s="9" t="s">
        <v>2292</v>
      </c>
      <c r="I548" s="8" t="s">
        <v>2319</v>
      </c>
      <c r="J548" s="8" t="s">
        <v>94</v>
      </c>
      <c r="K548" s="9" t="s">
        <v>2320</v>
      </c>
      <c r="L548" s="8" t="s">
        <v>2295</v>
      </c>
      <c r="M548" s="9" t="s">
        <v>2296</v>
      </c>
      <c r="N548" s="8" t="s">
        <v>2321</v>
      </c>
      <c r="O548" s="9" t="s">
        <v>2322</v>
      </c>
      <c r="P548" s="8" t="s">
        <v>445</v>
      </c>
      <c r="Q548" s="10">
        <v>2.020763640093E12</v>
      </c>
      <c r="R548" s="10">
        <v>2.0211763640088E13</v>
      </c>
      <c r="S548" s="8" t="s">
        <v>2323</v>
      </c>
      <c r="T548" s="9" t="s">
        <v>2324</v>
      </c>
      <c r="U548" s="9" t="s">
        <v>2325</v>
      </c>
      <c r="V548" s="8" t="s">
        <v>47</v>
      </c>
      <c r="W548" s="9" t="s">
        <v>2326</v>
      </c>
      <c r="X548" s="8">
        <v>11101.0</v>
      </c>
      <c r="Y548" s="9" t="s">
        <v>49</v>
      </c>
      <c r="Z548" s="11" t="s">
        <v>2327</v>
      </c>
      <c r="AA548" s="12">
        <v>8100000.0</v>
      </c>
      <c r="AB548" s="9" t="s">
        <v>2305</v>
      </c>
      <c r="AC548" s="9" t="s">
        <v>107</v>
      </c>
    </row>
    <row r="549" ht="14.25" customHeight="1">
      <c r="A549" s="8" t="s">
        <v>1003</v>
      </c>
      <c r="B549" s="9" t="s">
        <v>1004</v>
      </c>
      <c r="C549" s="8" t="s">
        <v>145</v>
      </c>
      <c r="D549" s="9" t="s">
        <v>2289</v>
      </c>
      <c r="E549" s="9" t="s">
        <v>394</v>
      </c>
      <c r="F549" s="8" t="s">
        <v>2290</v>
      </c>
      <c r="G549" s="8" t="s">
        <v>2291</v>
      </c>
      <c r="H549" s="9" t="s">
        <v>2292</v>
      </c>
      <c r="I549" s="8" t="s">
        <v>2319</v>
      </c>
      <c r="J549" s="8" t="s">
        <v>94</v>
      </c>
      <c r="K549" s="9" t="s">
        <v>2320</v>
      </c>
      <c r="L549" s="8" t="s">
        <v>2295</v>
      </c>
      <c r="M549" s="9" t="s">
        <v>2296</v>
      </c>
      <c r="N549" s="8" t="s">
        <v>2321</v>
      </c>
      <c r="O549" s="9" t="s">
        <v>2322</v>
      </c>
      <c r="P549" s="8" t="s">
        <v>445</v>
      </c>
      <c r="Q549" s="10">
        <v>2.020763640093E12</v>
      </c>
      <c r="R549" s="10">
        <v>2.0211763640088E13</v>
      </c>
      <c r="S549" s="8" t="s">
        <v>2323</v>
      </c>
      <c r="T549" s="9" t="s">
        <v>2324</v>
      </c>
      <c r="U549" s="9" t="s">
        <v>2325</v>
      </c>
      <c r="V549" s="8" t="s">
        <v>62</v>
      </c>
      <c r="W549" s="9" t="s">
        <v>2328</v>
      </c>
      <c r="X549" s="8">
        <v>11101.0</v>
      </c>
      <c r="Y549" s="9" t="s">
        <v>49</v>
      </c>
      <c r="Z549" s="11" t="s">
        <v>2329</v>
      </c>
      <c r="AA549" s="12">
        <v>1.0E7</v>
      </c>
      <c r="AB549" s="9" t="s">
        <v>2305</v>
      </c>
      <c r="AC549" s="9" t="s">
        <v>107</v>
      </c>
    </row>
    <row r="550" ht="14.25" customHeight="1">
      <c r="A550" s="8" t="s">
        <v>1003</v>
      </c>
      <c r="B550" s="9" t="s">
        <v>1004</v>
      </c>
      <c r="C550" s="8" t="s">
        <v>1438</v>
      </c>
      <c r="D550" s="9" t="s">
        <v>1439</v>
      </c>
      <c r="E550" s="9" t="s">
        <v>394</v>
      </c>
      <c r="F550" s="8" t="s">
        <v>2330</v>
      </c>
      <c r="G550" s="8" t="s">
        <v>2331</v>
      </c>
      <c r="H550" s="9" t="s">
        <v>2332</v>
      </c>
      <c r="I550" s="8" t="s">
        <v>2333</v>
      </c>
      <c r="J550" s="8" t="s">
        <v>38</v>
      </c>
      <c r="K550" s="9" t="s">
        <v>2334</v>
      </c>
      <c r="L550" s="8" t="s">
        <v>2335</v>
      </c>
      <c r="M550" s="9" t="s">
        <v>2336</v>
      </c>
      <c r="N550" s="8" t="s">
        <v>2337</v>
      </c>
      <c r="O550" s="9" t="s">
        <v>2338</v>
      </c>
      <c r="P550" s="8" t="s">
        <v>205</v>
      </c>
      <c r="Q550" s="10">
        <v>2.020763640094E12</v>
      </c>
      <c r="R550" s="10">
        <v>2.0211763640089E13</v>
      </c>
      <c r="S550" s="8" t="s">
        <v>2339</v>
      </c>
      <c r="T550" s="9" t="s">
        <v>2340</v>
      </c>
      <c r="U550" s="9" t="s">
        <v>2341</v>
      </c>
      <c r="V550" s="8" t="s">
        <v>47</v>
      </c>
      <c r="W550" s="9" t="s">
        <v>2342</v>
      </c>
      <c r="X550" s="8">
        <v>12131.0</v>
      </c>
      <c r="Y550" s="9" t="s">
        <v>1454</v>
      </c>
      <c r="Z550" s="11" t="s">
        <v>2343</v>
      </c>
      <c r="AA550" s="16" t="str">
        <f>387999906-20000000</f>
        <v> $  367,999,906 </v>
      </c>
      <c r="AB550" s="9" t="s">
        <v>2305</v>
      </c>
      <c r="AC550" s="9" t="s">
        <v>107</v>
      </c>
    </row>
    <row r="551" ht="14.25" customHeight="1">
      <c r="A551" s="8" t="s">
        <v>1003</v>
      </c>
      <c r="B551" s="9" t="s">
        <v>1004</v>
      </c>
      <c r="C551" s="8" t="s">
        <v>1438</v>
      </c>
      <c r="D551" s="9" t="s">
        <v>1439</v>
      </c>
      <c r="E551" s="9" t="s">
        <v>394</v>
      </c>
      <c r="F551" s="8" t="s">
        <v>2330</v>
      </c>
      <c r="G551" s="8" t="s">
        <v>2331</v>
      </c>
      <c r="H551" s="9" t="s">
        <v>2332</v>
      </c>
      <c r="I551" s="8" t="s">
        <v>2333</v>
      </c>
      <c r="J551" s="8" t="s">
        <v>38</v>
      </c>
      <c r="K551" s="9" t="s">
        <v>2334</v>
      </c>
      <c r="L551" s="8" t="s">
        <v>2335</v>
      </c>
      <c r="M551" s="9" t="s">
        <v>2336</v>
      </c>
      <c r="N551" s="8" t="s">
        <v>2344</v>
      </c>
      <c r="O551" s="9" t="s">
        <v>2345</v>
      </c>
      <c r="P551" s="8" t="s">
        <v>2346</v>
      </c>
      <c r="Q551" s="10">
        <v>2.020763640094E12</v>
      </c>
      <c r="R551" s="10">
        <v>2.0211763640089E13</v>
      </c>
      <c r="S551" s="8" t="s">
        <v>2339</v>
      </c>
      <c r="T551" s="9" t="s">
        <v>2340</v>
      </c>
      <c r="U551" s="9" t="s">
        <v>2341</v>
      </c>
      <c r="V551" s="8" t="s">
        <v>62</v>
      </c>
      <c r="W551" s="9" t="s">
        <v>2347</v>
      </c>
      <c r="X551" s="8">
        <v>12131.0</v>
      </c>
      <c r="Y551" s="9" t="s">
        <v>1454</v>
      </c>
      <c r="Z551" s="11" t="s">
        <v>2348</v>
      </c>
      <c r="AA551" s="12">
        <v>8.405808E8</v>
      </c>
      <c r="AB551" s="9" t="s">
        <v>2305</v>
      </c>
      <c r="AC551" s="9" t="s">
        <v>107</v>
      </c>
    </row>
    <row r="552" ht="14.25" customHeight="1">
      <c r="A552" s="8" t="s">
        <v>1003</v>
      </c>
      <c r="B552" s="9" t="s">
        <v>1004</v>
      </c>
      <c r="C552" s="8" t="s">
        <v>1438</v>
      </c>
      <c r="D552" s="9" t="s">
        <v>1439</v>
      </c>
      <c r="E552" s="9" t="s">
        <v>394</v>
      </c>
      <c r="F552" s="8" t="s">
        <v>2330</v>
      </c>
      <c r="G552" s="8" t="s">
        <v>2331</v>
      </c>
      <c r="H552" s="9" t="s">
        <v>2332</v>
      </c>
      <c r="I552" s="8" t="s">
        <v>2349</v>
      </c>
      <c r="J552" s="8" t="s">
        <v>94</v>
      </c>
      <c r="K552" s="9" t="s">
        <v>2350</v>
      </c>
      <c r="L552" s="8" t="s">
        <v>2335</v>
      </c>
      <c r="M552" s="9" t="s">
        <v>2336</v>
      </c>
      <c r="N552" s="8" t="s">
        <v>2351</v>
      </c>
      <c r="O552" s="9" t="s">
        <v>2352</v>
      </c>
      <c r="P552" s="8" t="s">
        <v>271</v>
      </c>
      <c r="Q552" s="10">
        <v>2.020763640094E12</v>
      </c>
      <c r="R552" s="10">
        <v>2.0211763640089E13</v>
      </c>
      <c r="S552" s="8" t="s">
        <v>2339</v>
      </c>
      <c r="T552" s="9" t="s">
        <v>2340</v>
      </c>
      <c r="U552" s="9" t="s">
        <v>2341</v>
      </c>
      <c r="V552" s="8" t="s">
        <v>65</v>
      </c>
      <c r="W552" s="9" t="s">
        <v>2353</v>
      </c>
      <c r="X552" s="8">
        <v>12131.0</v>
      </c>
      <c r="Y552" s="9" t="s">
        <v>1454</v>
      </c>
      <c r="Z552" s="11" t="s">
        <v>2354</v>
      </c>
      <c r="AA552" s="16" t="str">
        <f>180000000-60000000</f>
        <v> $  120,000,000 </v>
      </c>
      <c r="AB552" s="9" t="s">
        <v>2305</v>
      </c>
      <c r="AC552" s="9" t="s">
        <v>107</v>
      </c>
    </row>
    <row r="553" ht="14.25" customHeight="1">
      <c r="A553" s="8" t="s">
        <v>1003</v>
      </c>
      <c r="B553" s="9" t="s">
        <v>1004</v>
      </c>
      <c r="C553" s="8" t="s">
        <v>145</v>
      </c>
      <c r="D553" s="9" t="s">
        <v>2289</v>
      </c>
      <c r="E553" s="9" t="s">
        <v>394</v>
      </c>
      <c r="F553" s="8" t="s">
        <v>2330</v>
      </c>
      <c r="G553" s="8" t="s">
        <v>2331</v>
      </c>
      <c r="H553" s="9" t="s">
        <v>2355</v>
      </c>
      <c r="I553" s="8" t="s">
        <v>2333</v>
      </c>
      <c r="J553" s="8" t="s">
        <v>38</v>
      </c>
      <c r="K553" s="9" t="s">
        <v>2356</v>
      </c>
      <c r="L553" s="8" t="s">
        <v>2335</v>
      </c>
      <c r="M553" s="9" t="s">
        <v>2336</v>
      </c>
      <c r="N553" s="8" t="s">
        <v>2337</v>
      </c>
      <c r="O553" s="9" t="s">
        <v>2338</v>
      </c>
      <c r="P553" s="8" t="s">
        <v>205</v>
      </c>
      <c r="Q553" s="10">
        <v>2.021763640022E12</v>
      </c>
      <c r="R553" s="10">
        <v>2.021176364009E13</v>
      </c>
      <c r="S553" s="8" t="s">
        <v>2357</v>
      </c>
      <c r="T553" s="9" t="s">
        <v>2358</v>
      </c>
      <c r="U553" s="9" t="s">
        <v>2359</v>
      </c>
      <c r="V553" s="8" t="s">
        <v>47</v>
      </c>
      <c r="W553" s="9" t="s">
        <v>2360</v>
      </c>
      <c r="X553" s="8">
        <v>12131.0</v>
      </c>
      <c r="Y553" s="9" t="s">
        <v>1454</v>
      </c>
      <c r="Z553" s="11" t="s">
        <v>2361</v>
      </c>
      <c r="AA553" s="16" t="str">
        <f>200000000-180000000</f>
        <v> $  20,000,000 </v>
      </c>
      <c r="AB553" s="9" t="s">
        <v>2305</v>
      </c>
      <c r="AC553" s="9" t="s">
        <v>107</v>
      </c>
    </row>
    <row r="554" ht="14.25" customHeight="1">
      <c r="A554" s="8" t="s">
        <v>1003</v>
      </c>
      <c r="B554" s="9" t="s">
        <v>1004</v>
      </c>
      <c r="C554" s="8" t="s">
        <v>145</v>
      </c>
      <c r="D554" s="9" t="s">
        <v>2289</v>
      </c>
      <c r="E554" s="9" t="s">
        <v>394</v>
      </c>
      <c r="F554" s="8" t="s">
        <v>2330</v>
      </c>
      <c r="G554" s="8" t="s">
        <v>2331</v>
      </c>
      <c r="H554" s="9" t="s">
        <v>2355</v>
      </c>
      <c r="I554" s="8" t="s">
        <v>2333</v>
      </c>
      <c r="J554" s="8" t="s">
        <v>38</v>
      </c>
      <c r="K554" s="9" t="s">
        <v>2356</v>
      </c>
      <c r="L554" s="8" t="s">
        <v>2335</v>
      </c>
      <c r="M554" s="9" t="s">
        <v>2336</v>
      </c>
      <c r="N554" s="8" t="s">
        <v>2337</v>
      </c>
      <c r="O554" s="9" t="s">
        <v>2338</v>
      </c>
      <c r="P554" s="8" t="s">
        <v>205</v>
      </c>
      <c r="Q554" s="10">
        <v>2.021763640022E12</v>
      </c>
      <c r="R554" s="10">
        <v>2.021176364009E13</v>
      </c>
      <c r="S554" s="8" t="s">
        <v>2357</v>
      </c>
      <c r="T554" s="9" t="s">
        <v>2358</v>
      </c>
      <c r="U554" s="9" t="s">
        <v>2359</v>
      </c>
      <c r="V554" s="8" t="s">
        <v>47</v>
      </c>
      <c r="W554" s="9" t="s">
        <v>2360</v>
      </c>
      <c r="X554" s="8">
        <v>22131.0</v>
      </c>
      <c r="Y554" s="9" t="s">
        <v>1460</v>
      </c>
      <c r="Z554" s="11" t="s">
        <v>2362</v>
      </c>
      <c r="AA554" s="16" t="str">
        <f>600000000-220000000</f>
        <v> $  380,000,000 </v>
      </c>
      <c r="AB554" s="9" t="s">
        <v>2305</v>
      </c>
      <c r="AC554" s="9" t="s">
        <v>107</v>
      </c>
    </row>
    <row r="555" ht="14.25" customHeight="1">
      <c r="A555" s="8" t="s">
        <v>1003</v>
      </c>
      <c r="B555" s="9" t="s">
        <v>1004</v>
      </c>
      <c r="C555" s="8" t="s">
        <v>145</v>
      </c>
      <c r="D555" s="9" t="s">
        <v>2289</v>
      </c>
      <c r="E555" s="9" t="s">
        <v>394</v>
      </c>
      <c r="F555" s="8" t="s">
        <v>2330</v>
      </c>
      <c r="G555" s="8" t="s">
        <v>2331</v>
      </c>
      <c r="H555" s="9" t="s">
        <v>2355</v>
      </c>
      <c r="I555" s="8" t="s">
        <v>2333</v>
      </c>
      <c r="J555" s="8" t="s">
        <v>38</v>
      </c>
      <c r="K555" s="9" t="s">
        <v>2356</v>
      </c>
      <c r="L555" s="8" t="s">
        <v>2335</v>
      </c>
      <c r="M555" s="9" t="s">
        <v>2336</v>
      </c>
      <c r="N555" s="8" t="s">
        <v>2337</v>
      </c>
      <c r="O555" s="9" t="s">
        <v>2338</v>
      </c>
      <c r="P555" s="8" t="s">
        <v>205</v>
      </c>
      <c r="Q555" s="10">
        <v>2.021763640022E12</v>
      </c>
      <c r="R555" s="10">
        <v>2.021176364009E13</v>
      </c>
      <c r="S555" s="8" t="s">
        <v>2357</v>
      </c>
      <c r="T555" s="9" t="s">
        <v>2358</v>
      </c>
      <c r="U555" s="9" t="s">
        <v>2359</v>
      </c>
      <c r="V555" s="8" t="s">
        <v>62</v>
      </c>
      <c r="W555" s="9" t="s">
        <v>2363</v>
      </c>
      <c r="X555" s="8">
        <v>12131.0</v>
      </c>
      <c r="Y555" s="9" t="s">
        <v>1454</v>
      </c>
      <c r="Z555" s="11" t="s">
        <v>2364</v>
      </c>
      <c r="AA555" s="12">
        <v>2.0E8</v>
      </c>
      <c r="AB555" s="9" t="s">
        <v>2305</v>
      </c>
      <c r="AC555" s="9" t="s">
        <v>107</v>
      </c>
    </row>
    <row r="556" ht="14.25" customHeight="1">
      <c r="A556" s="8" t="s">
        <v>1003</v>
      </c>
      <c r="B556" s="9" t="s">
        <v>1004</v>
      </c>
      <c r="C556" s="8" t="s">
        <v>145</v>
      </c>
      <c r="D556" s="9" t="s">
        <v>2289</v>
      </c>
      <c r="E556" s="9" t="s">
        <v>394</v>
      </c>
      <c r="F556" s="8" t="s">
        <v>2330</v>
      </c>
      <c r="G556" s="8" t="s">
        <v>2331</v>
      </c>
      <c r="H556" s="9" t="s">
        <v>2355</v>
      </c>
      <c r="I556" s="8" t="s">
        <v>2333</v>
      </c>
      <c r="J556" s="8" t="s">
        <v>38</v>
      </c>
      <c r="K556" s="9" t="s">
        <v>2356</v>
      </c>
      <c r="L556" s="8" t="s">
        <v>2335</v>
      </c>
      <c r="M556" s="9" t="s">
        <v>2336</v>
      </c>
      <c r="N556" s="8" t="s">
        <v>2337</v>
      </c>
      <c r="O556" s="9" t="s">
        <v>2338</v>
      </c>
      <c r="P556" s="8" t="s">
        <v>205</v>
      </c>
      <c r="Q556" s="10">
        <v>2.021763640022E12</v>
      </c>
      <c r="R556" s="10">
        <v>2.021176364009E13</v>
      </c>
      <c r="S556" s="8" t="s">
        <v>2357</v>
      </c>
      <c r="T556" s="9" t="s">
        <v>2358</v>
      </c>
      <c r="U556" s="9" t="s">
        <v>2359</v>
      </c>
      <c r="V556" s="8" t="s">
        <v>62</v>
      </c>
      <c r="W556" s="9" t="s">
        <v>2363</v>
      </c>
      <c r="X556" s="8">
        <v>22131.0</v>
      </c>
      <c r="Y556" s="9" t="s">
        <v>1460</v>
      </c>
      <c r="Z556" s="11" t="s">
        <v>2365</v>
      </c>
      <c r="AA556" s="16" t="str">
        <f>300000000-280000000</f>
        <v> $  20,000,000 </v>
      </c>
      <c r="AB556" s="9" t="s">
        <v>2305</v>
      </c>
      <c r="AC556" s="9" t="s">
        <v>107</v>
      </c>
    </row>
    <row r="557" ht="14.25" customHeight="1">
      <c r="A557" s="8" t="s">
        <v>1003</v>
      </c>
      <c r="B557" s="9" t="s">
        <v>1004</v>
      </c>
      <c r="C557" s="8" t="s">
        <v>145</v>
      </c>
      <c r="D557" s="9" t="s">
        <v>2289</v>
      </c>
      <c r="E557" s="9" t="s">
        <v>394</v>
      </c>
      <c r="F557" s="8" t="s">
        <v>2330</v>
      </c>
      <c r="G557" s="8" t="s">
        <v>2331</v>
      </c>
      <c r="H557" s="9" t="s">
        <v>2355</v>
      </c>
      <c r="I557" s="8" t="s">
        <v>2349</v>
      </c>
      <c r="J557" s="8" t="s">
        <v>94</v>
      </c>
      <c r="K557" s="9" t="s">
        <v>2366</v>
      </c>
      <c r="L557" s="8" t="s">
        <v>2335</v>
      </c>
      <c r="M557" s="9" t="s">
        <v>2336</v>
      </c>
      <c r="N557" s="8" t="s">
        <v>2351</v>
      </c>
      <c r="O557" s="9" t="s">
        <v>2352</v>
      </c>
      <c r="P557" s="8" t="s">
        <v>271</v>
      </c>
      <c r="Q557" s="10">
        <v>2.021763640022E12</v>
      </c>
      <c r="R557" s="10">
        <v>2.021176364009E13</v>
      </c>
      <c r="S557" s="8" t="s">
        <v>2357</v>
      </c>
      <c r="T557" s="9" t="s">
        <v>2358</v>
      </c>
      <c r="U557" s="9" t="s">
        <v>2359</v>
      </c>
      <c r="V557" s="8" t="s">
        <v>65</v>
      </c>
      <c r="W557" s="9" t="s">
        <v>2367</v>
      </c>
      <c r="X557" s="8">
        <v>12131.0</v>
      </c>
      <c r="Y557" s="9" t="s">
        <v>1454</v>
      </c>
      <c r="Z557" s="11" t="s">
        <v>2368</v>
      </c>
      <c r="AA557" s="16" t="str">
        <f>189482179+260000000</f>
        <v> $  449,482,179 </v>
      </c>
      <c r="AB557" s="9" t="s">
        <v>2305</v>
      </c>
      <c r="AC557" s="9" t="s">
        <v>107</v>
      </c>
    </row>
    <row r="558" ht="14.25" customHeight="1">
      <c r="A558" s="8" t="s">
        <v>1003</v>
      </c>
      <c r="B558" s="9" t="s">
        <v>1004</v>
      </c>
      <c r="C558" s="8" t="s">
        <v>145</v>
      </c>
      <c r="D558" s="9" t="s">
        <v>2289</v>
      </c>
      <c r="E558" s="9" t="s">
        <v>394</v>
      </c>
      <c r="F558" s="8" t="s">
        <v>2330</v>
      </c>
      <c r="G558" s="8" t="s">
        <v>2331</v>
      </c>
      <c r="H558" s="9" t="s">
        <v>2355</v>
      </c>
      <c r="I558" s="8" t="s">
        <v>2349</v>
      </c>
      <c r="J558" s="8" t="s">
        <v>94</v>
      </c>
      <c r="K558" s="9" t="s">
        <v>2366</v>
      </c>
      <c r="L558" s="8" t="s">
        <v>2335</v>
      </c>
      <c r="M558" s="9" t="s">
        <v>2336</v>
      </c>
      <c r="N558" s="8" t="s">
        <v>2351</v>
      </c>
      <c r="O558" s="9" t="s">
        <v>2352</v>
      </c>
      <c r="P558" s="8" t="s">
        <v>271</v>
      </c>
      <c r="Q558" s="10">
        <v>2.021763640022E12</v>
      </c>
      <c r="R558" s="10">
        <v>2.021176364009E13</v>
      </c>
      <c r="S558" s="8" t="s">
        <v>2357</v>
      </c>
      <c r="T558" s="9" t="s">
        <v>2358</v>
      </c>
      <c r="U558" s="9" t="s">
        <v>2359</v>
      </c>
      <c r="V558" s="8" t="s">
        <v>65</v>
      </c>
      <c r="W558" s="9" t="s">
        <v>2367</v>
      </c>
      <c r="X558" s="8">
        <v>22131.0</v>
      </c>
      <c r="Y558" s="9" t="s">
        <v>1460</v>
      </c>
      <c r="Z558" s="11" t="s">
        <v>2369</v>
      </c>
      <c r="AA558" s="16" t="str">
        <f>800000000+1227000000</f>
        <v> $  2,027,000,000 </v>
      </c>
      <c r="AB558" s="9" t="s">
        <v>2305</v>
      </c>
      <c r="AC558" s="9" t="s">
        <v>107</v>
      </c>
    </row>
    <row r="559" ht="14.25" customHeight="1">
      <c r="A559" s="8" t="s">
        <v>1003</v>
      </c>
      <c r="B559" s="9" t="s">
        <v>1004</v>
      </c>
      <c r="C559" s="8" t="s">
        <v>145</v>
      </c>
      <c r="D559" s="9" t="s">
        <v>2289</v>
      </c>
      <c r="E559" s="9" t="s">
        <v>394</v>
      </c>
      <c r="F559" s="8" t="s">
        <v>2330</v>
      </c>
      <c r="G559" s="8" t="s">
        <v>2331</v>
      </c>
      <c r="H559" s="9" t="s">
        <v>2355</v>
      </c>
      <c r="I559" s="8" t="s">
        <v>2349</v>
      </c>
      <c r="J559" s="8" t="s">
        <v>94</v>
      </c>
      <c r="K559" s="9" t="s">
        <v>2366</v>
      </c>
      <c r="L559" s="8" t="s">
        <v>2335</v>
      </c>
      <c r="M559" s="9" t="s">
        <v>2336</v>
      </c>
      <c r="N559" s="8" t="s">
        <v>2351</v>
      </c>
      <c r="O559" s="9" t="s">
        <v>2352</v>
      </c>
      <c r="P559" s="8" t="s">
        <v>271</v>
      </c>
      <c r="Q559" s="10">
        <v>2.021763640022E12</v>
      </c>
      <c r="R559" s="10">
        <v>2.021176364009E13</v>
      </c>
      <c r="S559" s="8" t="s">
        <v>2357</v>
      </c>
      <c r="T559" s="9" t="s">
        <v>2358</v>
      </c>
      <c r="U559" s="9" t="s">
        <v>2359</v>
      </c>
      <c r="V559" s="8" t="s">
        <v>70</v>
      </c>
      <c r="W559" s="9" t="s">
        <v>2370</v>
      </c>
      <c r="X559" s="8">
        <v>12131.0</v>
      </c>
      <c r="Y559" s="9" t="s">
        <v>1454</v>
      </c>
      <c r="Z559" s="11" t="s">
        <v>2371</v>
      </c>
      <c r="AA559" s="12">
        <v>8.1E7</v>
      </c>
      <c r="AB559" s="9" t="s">
        <v>2305</v>
      </c>
      <c r="AC559" s="9" t="s">
        <v>107</v>
      </c>
    </row>
    <row r="560" ht="14.25" customHeight="1">
      <c r="A560" s="8" t="s">
        <v>1003</v>
      </c>
      <c r="B560" s="9" t="s">
        <v>1004</v>
      </c>
      <c r="C560" s="8" t="s">
        <v>145</v>
      </c>
      <c r="D560" s="9" t="s">
        <v>2289</v>
      </c>
      <c r="E560" s="9" t="s">
        <v>394</v>
      </c>
      <c r="F560" s="8" t="s">
        <v>2330</v>
      </c>
      <c r="G560" s="8" t="s">
        <v>2331</v>
      </c>
      <c r="H560" s="9" t="s">
        <v>2355</v>
      </c>
      <c r="I560" s="8" t="s">
        <v>2349</v>
      </c>
      <c r="J560" s="8" t="s">
        <v>94</v>
      </c>
      <c r="K560" s="9" t="s">
        <v>2366</v>
      </c>
      <c r="L560" s="8" t="s">
        <v>2335</v>
      </c>
      <c r="M560" s="9" t="s">
        <v>2336</v>
      </c>
      <c r="N560" s="8" t="s">
        <v>2351</v>
      </c>
      <c r="O560" s="9" t="s">
        <v>2352</v>
      </c>
      <c r="P560" s="8" t="s">
        <v>271</v>
      </c>
      <c r="Q560" s="10">
        <v>2.021763640022E12</v>
      </c>
      <c r="R560" s="10">
        <v>2.021176364009E13</v>
      </c>
      <c r="S560" s="8" t="s">
        <v>2357</v>
      </c>
      <c r="T560" s="9" t="s">
        <v>2358</v>
      </c>
      <c r="U560" s="9" t="s">
        <v>2359</v>
      </c>
      <c r="V560" s="8" t="s">
        <v>70</v>
      </c>
      <c r="W560" s="9" t="s">
        <v>2370</v>
      </c>
      <c r="X560" s="8">
        <v>22131.0</v>
      </c>
      <c r="Y560" s="9" t="s">
        <v>1460</v>
      </c>
      <c r="Z560" s="11" t="s">
        <v>2372</v>
      </c>
      <c r="AA560" s="16" t="str">
        <f>136500000-110000000</f>
        <v> $  26,500,000 </v>
      </c>
      <c r="AB560" s="9" t="s">
        <v>2305</v>
      </c>
      <c r="AC560" s="9" t="s">
        <v>107</v>
      </c>
    </row>
    <row r="561" ht="14.25" customHeight="1">
      <c r="A561" s="8" t="s">
        <v>153</v>
      </c>
      <c r="B561" s="9" t="s">
        <v>154</v>
      </c>
      <c r="C561" s="8" t="s">
        <v>155</v>
      </c>
      <c r="D561" s="9" t="s">
        <v>503</v>
      </c>
      <c r="E561" s="9" t="s">
        <v>157</v>
      </c>
      <c r="F561" s="8" t="s">
        <v>586</v>
      </c>
      <c r="G561" s="8" t="s">
        <v>587</v>
      </c>
      <c r="H561" s="9" t="s">
        <v>588</v>
      </c>
      <c r="I561" s="8" t="s">
        <v>611</v>
      </c>
      <c r="J561" s="8" t="s">
        <v>119</v>
      </c>
      <c r="K561" s="9" t="s">
        <v>612</v>
      </c>
      <c r="L561" s="8" t="s">
        <v>591</v>
      </c>
      <c r="M561" s="9" t="s">
        <v>592</v>
      </c>
      <c r="N561" s="8" t="s">
        <v>613</v>
      </c>
      <c r="O561" s="9" t="s">
        <v>614</v>
      </c>
      <c r="P561" s="8" t="s">
        <v>94</v>
      </c>
      <c r="Q561" s="10">
        <v>2.021763640023E12</v>
      </c>
      <c r="R561" s="10">
        <v>2.0211763640091E13</v>
      </c>
      <c r="S561" s="8" t="s">
        <v>2373</v>
      </c>
      <c r="T561" s="9" t="s">
        <v>2374</v>
      </c>
      <c r="U561" s="9" t="s">
        <v>2375</v>
      </c>
      <c r="V561" s="8" t="s">
        <v>47</v>
      </c>
      <c r="W561" s="9" t="s">
        <v>2376</v>
      </c>
      <c r="X561" s="8">
        <v>22204.0</v>
      </c>
      <c r="Y561" s="9" t="s">
        <v>2377</v>
      </c>
      <c r="Z561" s="11" t="s">
        <v>2378</v>
      </c>
      <c r="AA561" s="12">
        <v>5.95783923E8</v>
      </c>
      <c r="AB561" s="9" t="s">
        <v>426</v>
      </c>
      <c r="AC561" s="9" t="s">
        <v>107</v>
      </c>
    </row>
    <row r="562" ht="14.25" customHeight="1">
      <c r="A562" s="8" t="s">
        <v>153</v>
      </c>
      <c r="B562" s="9" t="s">
        <v>154</v>
      </c>
      <c r="C562" s="8" t="s">
        <v>155</v>
      </c>
      <c r="D562" s="9" t="s">
        <v>503</v>
      </c>
      <c r="E562" s="9" t="s">
        <v>157</v>
      </c>
      <c r="F562" s="8" t="s">
        <v>586</v>
      </c>
      <c r="G562" s="8" t="s">
        <v>587</v>
      </c>
      <c r="H562" s="9" t="s">
        <v>588</v>
      </c>
      <c r="I562" s="8" t="s">
        <v>618</v>
      </c>
      <c r="J562" s="8" t="s">
        <v>110</v>
      </c>
      <c r="K562" s="9" t="s">
        <v>619</v>
      </c>
      <c r="L562" s="8" t="s">
        <v>591</v>
      </c>
      <c r="M562" s="9" t="s">
        <v>592</v>
      </c>
      <c r="N562" s="8" t="s">
        <v>620</v>
      </c>
      <c r="O562" s="9" t="s">
        <v>621</v>
      </c>
      <c r="P562" s="8" t="s">
        <v>38</v>
      </c>
      <c r="Q562" s="10">
        <v>2.021763640023E12</v>
      </c>
      <c r="R562" s="10">
        <v>2.0211763640091E13</v>
      </c>
      <c r="S562" s="8" t="s">
        <v>2373</v>
      </c>
      <c r="T562" s="9" t="s">
        <v>2374</v>
      </c>
      <c r="U562" s="9" t="s">
        <v>2375</v>
      </c>
      <c r="V562" s="8" t="s">
        <v>62</v>
      </c>
      <c r="W562" s="9" t="s">
        <v>2379</v>
      </c>
      <c r="X562" s="8">
        <v>22204.0</v>
      </c>
      <c r="Y562" s="9" t="s">
        <v>2377</v>
      </c>
      <c r="Z562" s="11" t="s">
        <v>2380</v>
      </c>
      <c r="AA562" s="12">
        <v>1.0E8</v>
      </c>
      <c r="AB562" s="9" t="s">
        <v>426</v>
      </c>
      <c r="AC562" s="9" t="s">
        <v>107</v>
      </c>
    </row>
    <row r="563" ht="14.25" customHeight="1">
      <c r="A563" s="8" t="s">
        <v>153</v>
      </c>
      <c r="B563" s="9" t="s">
        <v>154</v>
      </c>
      <c r="C563" s="8" t="s">
        <v>155</v>
      </c>
      <c r="D563" s="9" t="s">
        <v>503</v>
      </c>
      <c r="E563" s="9" t="s">
        <v>157</v>
      </c>
      <c r="F563" s="8" t="s">
        <v>586</v>
      </c>
      <c r="G563" s="8" t="s">
        <v>587</v>
      </c>
      <c r="H563" s="9" t="s">
        <v>588</v>
      </c>
      <c r="I563" s="8" t="s">
        <v>611</v>
      </c>
      <c r="J563" s="8" t="s">
        <v>119</v>
      </c>
      <c r="K563" s="9" t="s">
        <v>612</v>
      </c>
      <c r="L563" s="8" t="s">
        <v>591</v>
      </c>
      <c r="M563" s="9" t="s">
        <v>592</v>
      </c>
      <c r="N563" s="8" t="s">
        <v>613</v>
      </c>
      <c r="O563" s="9" t="s">
        <v>614</v>
      </c>
      <c r="P563" s="8" t="s">
        <v>94</v>
      </c>
      <c r="Q563" s="10">
        <v>2.021763640023E12</v>
      </c>
      <c r="R563" s="10">
        <v>2.0211763640091E13</v>
      </c>
      <c r="S563" s="8" t="s">
        <v>2373</v>
      </c>
      <c r="T563" s="9" t="s">
        <v>2374</v>
      </c>
      <c r="U563" s="9" t="s">
        <v>2375</v>
      </c>
      <c r="V563" s="8" t="s">
        <v>65</v>
      </c>
      <c r="W563" s="9" t="s">
        <v>2381</v>
      </c>
      <c r="X563" s="8">
        <v>22204.0</v>
      </c>
      <c r="Y563" s="9" t="s">
        <v>2377</v>
      </c>
      <c r="Z563" s="11" t="s">
        <v>2382</v>
      </c>
      <c r="AA563" s="12">
        <v>2.9819311008E8</v>
      </c>
      <c r="AB563" s="9" t="s">
        <v>426</v>
      </c>
      <c r="AC563" s="9" t="s">
        <v>107</v>
      </c>
    </row>
    <row r="564" ht="14.25" customHeight="1">
      <c r="A564" s="8" t="s">
        <v>1003</v>
      </c>
      <c r="B564" s="9" t="s">
        <v>1004</v>
      </c>
      <c r="C564" s="8" t="s">
        <v>145</v>
      </c>
      <c r="D564" s="9" t="s">
        <v>2289</v>
      </c>
      <c r="E564" s="9" t="s">
        <v>394</v>
      </c>
      <c r="F564" s="8" t="s">
        <v>2290</v>
      </c>
      <c r="G564" s="8" t="s">
        <v>2291</v>
      </c>
      <c r="H564" s="9" t="s">
        <v>2292</v>
      </c>
      <c r="I564" s="8" t="s">
        <v>2319</v>
      </c>
      <c r="J564" s="8" t="s">
        <v>94</v>
      </c>
      <c r="K564" s="9" t="s">
        <v>2320</v>
      </c>
      <c r="L564" s="8" t="s">
        <v>2295</v>
      </c>
      <c r="M564" s="9" t="s">
        <v>2296</v>
      </c>
      <c r="N564" s="8" t="s">
        <v>2321</v>
      </c>
      <c r="O564" s="9" t="s">
        <v>2322</v>
      </c>
      <c r="P564" s="8" t="s">
        <v>445</v>
      </c>
      <c r="Q564" s="10">
        <v>2.02176364002E12</v>
      </c>
      <c r="R564" s="10">
        <v>2.0211763640093E13</v>
      </c>
      <c r="S564" s="8" t="s">
        <v>2383</v>
      </c>
      <c r="T564" s="9" t="s">
        <v>2384</v>
      </c>
      <c r="U564" s="9" t="s">
        <v>2385</v>
      </c>
      <c r="V564" s="8" t="s">
        <v>47</v>
      </c>
      <c r="W564" s="9" t="s">
        <v>2386</v>
      </c>
      <c r="X564" s="8">
        <v>22143.0</v>
      </c>
      <c r="Y564" s="9" t="s">
        <v>961</v>
      </c>
      <c r="Z564" s="11" t="s">
        <v>2387</v>
      </c>
      <c r="AA564" s="12">
        <v>2.7E8</v>
      </c>
      <c r="AB564" s="9" t="s">
        <v>2305</v>
      </c>
      <c r="AC564" s="9" t="s">
        <v>107</v>
      </c>
    </row>
    <row r="565" ht="14.25" customHeight="1">
      <c r="A565" s="8" t="s">
        <v>1003</v>
      </c>
      <c r="B565" s="9" t="s">
        <v>1004</v>
      </c>
      <c r="C565" s="8" t="s">
        <v>145</v>
      </c>
      <c r="D565" s="9" t="s">
        <v>2289</v>
      </c>
      <c r="E565" s="9" t="s">
        <v>394</v>
      </c>
      <c r="F565" s="8" t="s">
        <v>2290</v>
      </c>
      <c r="G565" s="8" t="s">
        <v>2291</v>
      </c>
      <c r="H565" s="9" t="s">
        <v>2292</v>
      </c>
      <c r="I565" s="8" t="s">
        <v>2319</v>
      </c>
      <c r="J565" s="8" t="s">
        <v>94</v>
      </c>
      <c r="K565" s="9" t="s">
        <v>2320</v>
      </c>
      <c r="L565" s="8" t="s">
        <v>2295</v>
      </c>
      <c r="M565" s="9" t="s">
        <v>2296</v>
      </c>
      <c r="N565" s="8" t="s">
        <v>2321</v>
      </c>
      <c r="O565" s="9" t="s">
        <v>2322</v>
      </c>
      <c r="P565" s="8" t="s">
        <v>445</v>
      </c>
      <c r="Q565" s="10">
        <v>2.02176364002E12</v>
      </c>
      <c r="R565" s="10">
        <v>2.0211763640093E13</v>
      </c>
      <c r="S565" s="8" t="s">
        <v>2383</v>
      </c>
      <c r="T565" s="9" t="s">
        <v>2384</v>
      </c>
      <c r="U565" s="9" t="s">
        <v>2385</v>
      </c>
      <c r="V565" s="8" t="s">
        <v>62</v>
      </c>
      <c r="W565" s="9" t="s">
        <v>2388</v>
      </c>
      <c r="X565" s="8">
        <v>22143.0</v>
      </c>
      <c r="Y565" s="9" t="s">
        <v>961</v>
      </c>
      <c r="Z565" s="11" t="s">
        <v>2389</v>
      </c>
      <c r="AA565" s="12">
        <v>3.0E7</v>
      </c>
      <c r="AB565" s="9" t="s">
        <v>2305</v>
      </c>
      <c r="AC565" s="9" t="s">
        <v>107</v>
      </c>
    </row>
    <row r="566" ht="14.25" customHeight="1">
      <c r="A566" s="8" t="s">
        <v>1003</v>
      </c>
      <c r="B566" s="9" t="s">
        <v>1004</v>
      </c>
      <c r="C566" s="8" t="s">
        <v>145</v>
      </c>
      <c r="D566" s="9" t="s">
        <v>2289</v>
      </c>
      <c r="E566" s="9" t="s">
        <v>250</v>
      </c>
      <c r="F566" s="8" t="s">
        <v>2390</v>
      </c>
      <c r="G566" s="8" t="s">
        <v>2391</v>
      </c>
      <c r="H566" s="9" t="s">
        <v>2392</v>
      </c>
      <c r="I566" s="8" t="s">
        <v>2393</v>
      </c>
      <c r="J566" s="8" t="s">
        <v>38</v>
      </c>
      <c r="K566" s="9" t="s">
        <v>2394</v>
      </c>
      <c r="L566" s="8" t="s">
        <v>2395</v>
      </c>
      <c r="M566" s="9" t="s">
        <v>2396</v>
      </c>
      <c r="N566" s="8" t="s">
        <v>2397</v>
      </c>
      <c r="O566" s="9" t="s">
        <v>2398</v>
      </c>
      <c r="P566" s="8" t="s">
        <v>38</v>
      </c>
      <c r="Q566" s="10">
        <v>2.021763640021E12</v>
      </c>
      <c r="R566" s="10">
        <v>2.0211763640094E13</v>
      </c>
      <c r="S566" s="8" t="s">
        <v>2399</v>
      </c>
      <c r="T566" s="9" t="s">
        <v>2400</v>
      </c>
      <c r="U566" s="9" t="s">
        <v>2400</v>
      </c>
      <c r="V566" s="8" t="s">
        <v>47</v>
      </c>
      <c r="W566" s="9" t="s">
        <v>2401</v>
      </c>
      <c r="X566" s="8">
        <v>22131.0</v>
      </c>
      <c r="Y566" s="9" t="s">
        <v>1460</v>
      </c>
      <c r="Z566" s="11" t="s">
        <v>2402</v>
      </c>
      <c r="AA566" s="12">
        <v>1.0E7</v>
      </c>
      <c r="AB566" s="9" t="s">
        <v>2305</v>
      </c>
      <c r="AC566" s="9" t="s">
        <v>107</v>
      </c>
    </row>
    <row r="567" ht="14.25" customHeight="1">
      <c r="A567" s="8" t="s">
        <v>1003</v>
      </c>
      <c r="B567" s="9" t="s">
        <v>1004</v>
      </c>
      <c r="C567" s="8" t="s">
        <v>145</v>
      </c>
      <c r="D567" s="9" t="s">
        <v>2289</v>
      </c>
      <c r="E567" s="9" t="s">
        <v>250</v>
      </c>
      <c r="F567" s="8" t="s">
        <v>2390</v>
      </c>
      <c r="G567" s="8" t="s">
        <v>2391</v>
      </c>
      <c r="H567" s="9" t="s">
        <v>2392</v>
      </c>
      <c r="I567" s="8" t="s">
        <v>2393</v>
      </c>
      <c r="J567" s="8" t="s">
        <v>38</v>
      </c>
      <c r="K567" s="9" t="s">
        <v>2394</v>
      </c>
      <c r="L567" s="8" t="s">
        <v>2395</v>
      </c>
      <c r="M567" s="9" t="s">
        <v>2396</v>
      </c>
      <c r="N567" s="8" t="s">
        <v>2397</v>
      </c>
      <c r="O567" s="9" t="s">
        <v>2398</v>
      </c>
      <c r="P567" s="8" t="s">
        <v>38</v>
      </c>
      <c r="Q567" s="10">
        <v>2.021763640021E12</v>
      </c>
      <c r="R567" s="10">
        <v>2.0211763640094E13</v>
      </c>
      <c r="S567" s="8" t="s">
        <v>2399</v>
      </c>
      <c r="T567" s="9" t="s">
        <v>2400</v>
      </c>
      <c r="U567" s="9" t="s">
        <v>2400</v>
      </c>
      <c r="V567" s="8" t="s">
        <v>62</v>
      </c>
      <c r="W567" s="9" t="s">
        <v>2403</v>
      </c>
      <c r="X567" s="8">
        <v>22131.0</v>
      </c>
      <c r="Y567" s="9" t="s">
        <v>1460</v>
      </c>
      <c r="Z567" s="11" t="s">
        <v>2404</v>
      </c>
      <c r="AA567" s="12">
        <v>2.830697235E7</v>
      </c>
      <c r="AB567" s="9" t="s">
        <v>2305</v>
      </c>
      <c r="AC567" s="9" t="s">
        <v>107</v>
      </c>
    </row>
    <row r="568" ht="14.25" customHeight="1">
      <c r="A568" s="8" t="s">
        <v>1003</v>
      </c>
      <c r="B568" s="9" t="s">
        <v>1004</v>
      </c>
      <c r="C568" s="8" t="s">
        <v>145</v>
      </c>
      <c r="D568" s="9" t="s">
        <v>2289</v>
      </c>
      <c r="E568" s="9" t="s">
        <v>250</v>
      </c>
      <c r="F568" s="8" t="s">
        <v>2390</v>
      </c>
      <c r="G568" s="8" t="s">
        <v>2391</v>
      </c>
      <c r="H568" s="9" t="s">
        <v>2392</v>
      </c>
      <c r="I568" s="8" t="s">
        <v>2393</v>
      </c>
      <c r="J568" s="8" t="s">
        <v>38</v>
      </c>
      <c r="K568" s="9" t="s">
        <v>2394</v>
      </c>
      <c r="L568" s="8" t="s">
        <v>2395</v>
      </c>
      <c r="M568" s="9" t="s">
        <v>2396</v>
      </c>
      <c r="N568" s="8" t="s">
        <v>2397</v>
      </c>
      <c r="O568" s="9" t="s">
        <v>2398</v>
      </c>
      <c r="P568" s="8" t="s">
        <v>38</v>
      </c>
      <c r="Q568" s="10">
        <v>2.021763640021E12</v>
      </c>
      <c r="R568" s="10">
        <v>2.0211763640094E13</v>
      </c>
      <c r="S568" s="8" t="s">
        <v>2399</v>
      </c>
      <c r="T568" s="9" t="s">
        <v>2400</v>
      </c>
      <c r="U568" s="9" t="s">
        <v>2400</v>
      </c>
      <c r="V568" s="8" t="s">
        <v>65</v>
      </c>
      <c r="W568" s="9" t="s">
        <v>2405</v>
      </c>
      <c r="X568" s="8">
        <v>22131.0</v>
      </c>
      <c r="Y568" s="9" t="s">
        <v>1460</v>
      </c>
      <c r="Z568" s="11" t="s">
        <v>2406</v>
      </c>
      <c r="AA568" s="16" t="str">
        <f>50000000-30000000</f>
        <v> $  20,000,000 </v>
      </c>
      <c r="AB568" s="9" t="s">
        <v>2305</v>
      </c>
      <c r="AC568" s="9" t="s">
        <v>107</v>
      </c>
      <c r="AD568" s="18"/>
      <c r="AE568" s="18"/>
      <c r="AF568" s="18"/>
    </row>
    <row r="569" ht="14.25" customHeight="1">
      <c r="A569" s="8" t="s">
        <v>1003</v>
      </c>
      <c r="B569" s="9" t="s">
        <v>1004</v>
      </c>
      <c r="C569" s="8" t="s">
        <v>145</v>
      </c>
      <c r="D569" s="9" t="s">
        <v>2289</v>
      </c>
      <c r="E569" s="9" t="s">
        <v>250</v>
      </c>
      <c r="F569" s="8" t="s">
        <v>2390</v>
      </c>
      <c r="G569" s="8" t="s">
        <v>2391</v>
      </c>
      <c r="H569" s="9" t="s">
        <v>2392</v>
      </c>
      <c r="I569" s="8" t="s">
        <v>2393</v>
      </c>
      <c r="J569" s="8" t="s">
        <v>38</v>
      </c>
      <c r="K569" s="9" t="s">
        <v>2394</v>
      </c>
      <c r="L569" s="8" t="s">
        <v>2395</v>
      </c>
      <c r="M569" s="9" t="s">
        <v>2396</v>
      </c>
      <c r="N569" s="8" t="s">
        <v>2397</v>
      </c>
      <c r="O569" s="9" t="s">
        <v>2398</v>
      </c>
      <c r="P569" s="8" t="s">
        <v>38</v>
      </c>
      <c r="Q569" s="10">
        <v>2.021763640021E12</v>
      </c>
      <c r="R569" s="10">
        <v>2.0211763640094E13</v>
      </c>
      <c r="S569" s="8" t="s">
        <v>2399</v>
      </c>
      <c r="T569" s="9" t="s">
        <v>2400</v>
      </c>
      <c r="U569" s="9" t="s">
        <v>2400</v>
      </c>
      <c r="V569" s="8" t="s">
        <v>70</v>
      </c>
      <c r="W569" s="9" t="s">
        <v>2407</v>
      </c>
      <c r="X569" s="8">
        <v>22131.0</v>
      </c>
      <c r="Y569" s="9" t="s">
        <v>1460</v>
      </c>
      <c r="Z569" s="11" t="s">
        <v>2408</v>
      </c>
      <c r="AA569" s="16" t="str">
        <f>10000000-9000000</f>
        <v> $  1,000,000 </v>
      </c>
      <c r="AB569" s="9" t="s">
        <v>2305</v>
      </c>
      <c r="AC569" s="9" t="s">
        <v>107</v>
      </c>
      <c r="AD569" s="18"/>
      <c r="AE569" s="18"/>
      <c r="AF569" s="18"/>
    </row>
    <row r="570" ht="14.25" customHeight="1">
      <c r="A570" s="8" t="s">
        <v>1003</v>
      </c>
      <c r="B570" s="9" t="s">
        <v>1004</v>
      </c>
      <c r="C570" s="8" t="s">
        <v>145</v>
      </c>
      <c r="D570" s="9" t="s">
        <v>2289</v>
      </c>
      <c r="E570" s="9" t="s">
        <v>250</v>
      </c>
      <c r="F570" s="8" t="s">
        <v>2390</v>
      </c>
      <c r="G570" s="8" t="s">
        <v>2391</v>
      </c>
      <c r="H570" s="9" t="s">
        <v>2392</v>
      </c>
      <c r="I570" s="8" t="s">
        <v>2393</v>
      </c>
      <c r="J570" s="8" t="s">
        <v>38</v>
      </c>
      <c r="K570" s="9" t="s">
        <v>2394</v>
      </c>
      <c r="L570" s="8" t="s">
        <v>2395</v>
      </c>
      <c r="M570" s="9" t="s">
        <v>2396</v>
      </c>
      <c r="N570" s="8" t="s">
        <v>2397</v>
      </c>
      <c r="O570" s="9" t="s">
        <v>2398</v>
      </c>
      <c r="P570" s="8" t="s">
        <v>38</v>
      </c>
      <c r="Q570" s="10">
        <v>2.021763640021E12</v>
      </c>
      <c r="R570" s="10">
        <v>2.0211763640094E13</v>
      </c>
      <c r="S570" s="8" t="s">
        <v>2399</v>
      </c>
      <c r="T570" s="9" t="s">
        <v>2400</v>
      </c>
      <c r="U570" s="9" t="s">
        <v>2400</v>
      </c>
      <c r="V570" s="8" t="s">
        <v>142</v>
      </c>
      <c r="W570" s="9" t="s">
        <v>2409</v>
      </c>
      <c r="X570" s="8">
        <v>22131.0</v>
      </c>
      <c r="Y570" s="9" t="s">
        <v>1460</v>
      </c>
      <c r="Z570" s="11" t="s">
        <v>2410</v>
      </c>
      <c r="AA570" s="16" t="str">
        <f>23500000-20000000</f>
        <v> $  3,500,000 </v>
      </c>
      <c r="AB570" s="9" t="s">
        <v>2305</v>
      </c>
      <c r="AC570" s="9" t="s">
        <v>107</v>
      </c>
      <c r="AD570" s="18"/>
      <c r="AE570" s="18"/>
      <c r="AF570" s="18"/>
    </row>
    <row r="571" ht="14.25" customHeight="1">
      <c r="A571" s="8" t="s">
        <v>1003</v>
      </c>
      <c r="B571" s="9" t="s">
        <v>1004</v>
      </c>
      <c r="C571" s="8" t="s">
        <v>145</v>
      </c>
      <c r="D571" s="9" t="s">
        <v>2289</v>
      </c>
      <c r="E571" s="9" t="s">
        <v>250</v>
      </c>
      <c r="F571" s="8" t="s">
        <v>2390</v>
      </c>
      <c r="G571" s="8" t="s">
        <v>2391</v>
      </c>
      <c r="H571" s="9" t="s">
        <v>2392</v>
      </c>
      <c r="I571" s="8" t="s">
        <v>2393</v>
      </c>
      <c r="J571" s="8" t="s">
        <v>38</v>
      </c>
      <c r="K571" s="9" t="s">
        <v>2394</v>
      </c>
      <c r="L571" s="8" t="s">
        <v>2395</v>
      </c>
      <c r="M571" s="9" t="s">
        <v>2396</v>
      </c>
      <c r="N571" s="8" t="s">
        <v>2397</v>
      </c>
      <c r="O571" s="9" t="s">
        <v>2398</v>
      </c>
      <c r="P571" s="8" t="s">
        <v>38</v>
      </c>
      <c r="Q571" s="10">
        <v>2.021763640021E12</v>
      </c>
      <c r="R571" s="10">
        <v>2.0211763640094E13</v>
      </c>
      <c r="S571" s="8" t="s">
        <v>2399</v>
      </c>
      <c r="T571" s="9" t="s">
        <v>2400</v>
      </c>
      <c r="U571" s="9" t="s">
        <v>2400</v>
      </c>
      <c r="V571" s="8" t="s">
        <v>150</v>
      </c>
      <c r="W571" s="9" t="s">
        <v>2411</v>
      </c>
      <c r="X571" s="8">
        <v>22131.0</v>
      </c>
      <c r="Y571" s="9" t="s">
        <v>1460</v>
      </c>
      <c r="Z571" s="11" t="s">
        <v>2412</v>
      </c>
      <c r="AA571" s="16" t="str">
        <f t="shared" ref="AA571:AA572" si="1">280000000-279000000</f>
        <v> $  1,000,000 </v>
      </c>
      <c r="AB571" s="9" t="s">
        <v>2305</v>
      </c>
      <c r="AC571" s="9" t="s">
        <v>107</v>
      </c>
      <c r="AD571" s="18"/>
      <c r="AE571" s="18"/>
      <c r="AF571" s="18"/>
    </row>
    <row r="572" ht="14.25" customHeight="1">
      <c r="A572" s="8" t="s">
        <v>1003</v>
      </c>
      <c r="B572" s="9" t="s">
        <v>1004</v>
      </c>
      <c r="C572" s="8" t="s">
        <v>145</v>
      </c>
      <c r="D572" s="9" t="s">
        <v>2289</v>
      </c>
      <c r="E572" s="9" t="s">
        <v>250</v>
      </c>
      <c r="F572" s="8" t="s">
        <v>2390</v>
      </c>
      <c r="G572" s="8" t="s">
        <v>2391</v>
      </c>
      <c r="H572" s="9" t="s">
        <v>2392</v>
      </c>
      <c r="I572" s="8" t="s">
        <v>2393</v>
      </c>
      <c r="J572" s="8" t="s">
        <v>38</v>
      </c>
      <c r="K572" s="9" t="s">
        <v>2394</v>
      </c>
      <c r="L572" s="8" t="s">
        <v>2395</v>
      </c>
      <c r="M572" s="9" t="s">
        <v>2396</v>
      </c>
      <c r="N572" s="8" t="s">
        <v>2397</v>
      </c>
      <c r="O572" s="9" t="s">
        <v>2398</v>
      </c>
      <c r="P572" s="8" t="s">
        <v>38</v>
      </c>
      <c r="Q572" s="10">
        <v>2.021763640021E12</v>
      </c>
      <c r="R572" s="10">
        <v>2.0211763640094E13</v>
      </c>
      <c r="S572" s="8" t="s">
        <v>2399</v>
      </c>
      <c r="T572" s="9" t="s">
        <v>2400</v>
      </c>
      <c r="U572" s="9" t="s">
        <v>2400</v>
      </c>
      <c r="V572" s="8" t="s">
        <v>206</v>
      </c>
      <c r="W572" s="9" t="s">
        <v>2413</v>
      </c>
      <c r="X572" s="8">
        <v>22131.0</v>
      </c>
      <c r="Y572" s="9" t="s">
        <v>1460</v>
      </c>
      <c r="Z572" s="11" t="s">
        <v>2414</v>
      </c>
      <c r="AA572" s="16" t="str">
        <f t="shared" si="1"/>
        <v> $  1,000,000 </v>
      </c>
      <c r="AB572" s="9" t="s">
        <v>2305</v>
      </c>
      <c r="AC572" s="9" t="s">
        <v>107</v>
      </c>
      <c r="AD572" s="18"/>
      <c r="AE572" s="18"/>
      <c r="AF572" s="18"/>
    </row>
    <row r="573" ht="14.25" customHeight="1">
      <c r="A573" s="8" t="s">
        <v>729</v>
      </c>
      <c r="B573" s="9" t="s">
        <v>730</v>
      </c>
      <c r="C573" s="8" t="s">
        <v>710</v>
      </c>
      <c r="D573" s="9" t="s">
        <v>711</v>
      </c>
      <c r="E573" s="9" t="s">
        <v>394</v>
      </c>
      <c r="F573" s="8" t="s">
        <v>395</v>
      </c>
      <c r="G573" s="8" t="s">
        <v>396</v>
      </c>
      <c r="H573" s="9" t="s">
        <v>397</v>
      </c>
      <c r="I573" s="8" t="s">
        <v>1007</v>
      </c>
      <c r="J573" s="8" t="s">
        <v>119</v>
      </c>
      <c r="K573" s="9" t="s">
        <v>1008</v>
      </c>
      <c r="L573" s="8" t="s">
        <v>1009</v>
      </c>
      <c r="M573" s="9" t="s">
        <v>1010</v>
      </c>
      <c r="N573" s="8" t="s">
        <v>1011</v>
      </c>
      <c r="O573" s="9" t="s">
        <v>1012</v>
      </c>
      <c r="P573" s="8" t="s">
        <v>94</v>
      </c>
      <c r="Q573" s="10">
        <v>2.021763640018E12</v>
      </c>
      <c r="R573" s="10">
        <v>2.0211763640095E13</v>
      </c>
      <c r="S573" s="8" t="s">
        <v>2415</v>
      </c>
      <c r="T573" s="9" t="s">
        <v>2416</v>
      </c>
      <c r="U573" s="9" t="s">
        <v>2417</v>
      </c>
      <c r="V573" s="8" t="s">
        <v>47</v>
      </c>
      <c r="W573" s="9" t="s">
        <v>2418</v>
      </c>
      <c r="X573" s="8">
        <v>22143.0</v>
      </c>
      <c r="Y573" s="9" t="s">
        <v>961</v>
      </c>
      <c r="Z573" s="11" t="s">
        <v>2419</v>
      </c>
      <c r="AA573" s="13" t="str">
        <f>312361990-298100000</f>
        <v> $  14,261,990 </v>
      </c>
      <c r="AB573" s="9" t="s">
        <v>1018</v>
      </c>
      <c r="AC573" s="9" t="s">
        <v>107</v>
      </c>
    </row>
    <row r="574" ht="14.25" customHeight="1">
      <c r="A574" s="8" t="s">
        <v>729</v>
      </c>
      <c r="B574" s="9" t="s">
        <v>730</v>
      </c>
      <c r="C574" s="8" t="s">
        <v>710</v>
      </c>
      <c r="D574" s="9" t="s">
        <v>711</v>
      </c>
      <c r="E574" s="9" t="s">
        <v>394</v>
      </c>
      <c r="F574" s="8" t="s">
        <v>395</v>
      </c>
      <c r="G574" s="8" t="s">
        <v>396</v>
      </c>
      <c r="H574" s="9" t="s">
        <v>397</v>
      </c>
      <c r="I574" s="8" t="s">
        <v>1007</v>
      </c>
      <c r="J574" s="8" t="s">
        <v>119</v>
      </c>
      <c r="K574" s="9" t="s">
        <v>1008</v>
      </c>
      <c r="L574" s="8" t="s">
        <v>1009</v>
      </c>
      <c r="M574" s="9" t="s">
        <v>1010</v>
      </c>
      <c r="N574" s="8" t="s">
        <v>1011</v>
      </c>
      <c r="O574" s="9" t="s">
        <v>1012</v>
      </c>
      <c r="P574" s="8" t="s">
        <v>94</v>
      </c>
      <c r="Q574" s="10">
        <v>2.021763640018E12</v>
      </c>
      <c r="R574" s="10">
        <v>2.0211763640095E13</v>
      </c>
      <c r="S574" s="8" t="s">
        <v>2415</v>
      </c>
      <c r="T574" s="9" t="s">
        <v>2416</v>
      </c>
      <c r="U574" s="9" t="s">
        <v>2417</v>
      </c>
      <c r="V574" s="8" t="s">
        <v>62</v>
      </c>
      <c r="W574" s="9" t="s">
        <v>2420</v>
      </c>
      <c r="X574" s="8">
        <v>22143.0</v>
      </c>
      <c r="Y574" s="9" t="s">
        <v>961</v>
      </c>
      <c r="Z574" s="11" t="s">
        <v>2421</v>
      </c>
      <c r="AA574" s="12">
        <v>1.8E7</v>
      </c>
      <c r="AB574" s="9" t="s">
        <v>1018</v>
      </c>
      <c r="AC574" s="9" t="s">
        <v>107</v>
      </c>
    </row>
    <row r="575" ht="14.25" customHeight="1">
      <c r="A575" s="8" t="s">
        <v>29</v>
      </c>
      <c r="B575" s="9" t="s">
        <v>30</v>
      </c>
      <c r="C575" s="8" t="s">
        <v>31</v>
      </c>
      <c r="D575" s="9" t="s">
        <v>32</v>
      </c>
      <c r="E575" s="9" t="s">
        <v>394</v>
      </c>
      <c r="F575" s="8" t="s">
        <v>395</v>
      </c>
      <c r="G575" s="8" t="s">
        <v>396</v>
      </c>
      <c r="H575" s="9" t="s">
        <v>2422</v>
      </c>
      <c r="I575" s="8" t="s">
        <v>398</v>
      </c>
      <c r="J575" s="8" t="s">
        <v>110</v>
      </c>
      <c r="K575" s="9" t="s">
        <v>2423</v>
      </c>
      <c r="L575" s="8" t="s">
        <v>1009</v>
      </c>
      <c r="M575" s="9" t="s">
        <v>2424</v>
      </c>
      <c r="N575" s="8" t="s">
        <v>2425</v>
      </c>
      <c r="O575" s="9" t="s">
        <v>2426</v>
      </c>
      <c r="P575" s="8" t="s">
        <v>2427</v>
      </c>
      <c r="Q575" s="10">
        <v>2.021763640017E12</v>
      </c>
      <c r="R575" s="10">
        <v>2.0211763640097E13</v>
      </c>
      <c r="S575" s="8" t="s">
        <v>2428</v>
      </c>
      <c r="T575" s="9" t="s">
        <v>2429</v>
      </c>
      <c r="U575" s="9" t="s">
        <v>2430</v>
      </c>
      <c r="V575" s="8" t="s">
        <v>47</v>
      </c>
      <c r="W575" s="9" t="s">
        <v>2431</v>
      </c>
      <c r="X575" s="8">
        <v>12113.0</v>
      </c>
      <c r="Y575" s="9" t="s">
        <v>52</v>
      </c>
      <c r="Z575" s="11" t="s">
        <v>2432</v>
      </c>
      <c r="AA575" s="12">
        <v>1.00401026E8</v>
      </c>
      <c r="AB575" s="9" t="s">
        <v>30</v>
      </c>
      <c r="AC575" s="9" t="s">
        <v>51</v>
      </c>
    </row>
    <row r="576" ht="14.25" customHeight="1">
      <c r="A576" s="8" t="s">
        <v>29</v>
      </c>
      <c r="B576" s="9" t="s">
        <v>30</v>
      </c>
      <c r="C576" s="8" t="s">
        <v>31</v>
      </c>
      <c r="D576" s="9" t="s">
        <v>32</v>
      </c>
      <c r="E576" s="9" t="s">
        <v>394</v>
      </c>
      <c r="F576" s="8" t="s">
        <v>395</v>
      </c>
      <c r="G576" s="8" t="s">
        <v>396</v>
      </c>
      <c r="H576" s="9" t="s">
        <v>2422</v>
      </c>
      <c r="I576" s="8" t="s">
        <v>398</v>
      </c>
      <c r="J576" s="8" t="s">
        <v>110</v>
      </c>
      <c r="K576" s="9" t="s">
        <v>2423</v>
      </c>
      <c r="L576" s="8" t="s">
        <v>1009</v>
      </c>
      <c r="M576" s="9" t="s">
        <v>2424</v>
      </c>
      <c r="N576" s="8" t="s">
        <v>2425</v>
      </c>
      <c r="O576" s="9" t="s">
        <v>2426</v>
      </c>
      <c r="P576" s="8" t="s">
        <v>2427</v>
      </c>
      <c r="Q576" s="10">
        <v>2.021763640017E12</v>
      </c>
      <c r="R576" s="10">
        <v>2.0211763640097E13</v>
      </c>
      <c r="S576" s="8" t="s">
        <v>2428</v>
      </c>
      <c r="T576" s="9" t="s">
        <v>2429</v>
      </c>
      <c r="U576" s="9" t="s">
        <v>2430</v>
      </c>
      <c r="V576" s="8" t="s">
        <v>47</v>
      </c>
      <c r="W576" s="9" t="s">
        <v>2431</v>
      </c>
      <c r="X576" s="8">
        <v>22294.0</v>
      </c>
      <c r="Y576" s="9" t="s">
        <v>1933</v>
      </c>
      <c r="Z576" s="11" t="s">
        <v>2433</v>
      </c>
      <c r="AA576" s="12">
        <v>1.085E8</v>
      </c>
      <c r="AB576" s="9" t="s">
        <v>30</v>
      </c>
      <c r="AC576" s="9" t="s">
        <v>51</v>
      </c>
    </row>
    <row r="577" ht="14.25" customHeight="1">
      <c r="A577" s="8" t="s">
        <v>29</v>
      </c>
      <c r="B577" s="9" t="s">
        <v>30</v>
      </c>
      <c r="C577" s="8" t="s">
        <v>31</v>
      </c>
      <c r="D577" s="9" t="s">
        <v>32</v>
      </c>
      <c r="E577" s="9" t="s">
        <v>394</v>
      </c>
      <c r="F577" s="8" t="s">
        <v>395</v>
      </c>
      <c r="G577" s="8" t="s">
        <v>396</v>
      </c>
      <c r="H577" s="9" t="s">
        <v>2422</v>
      </c>
      <c r="I577" s="8" t="s">
        <v>398</v>
      </c>
      <c r="J577" s="8" t="s">
        <v>110</v>
      </c>
      <c r="K577" s="9" t="s">
        <v>2423</v>
      </c>
      <c r="L577" s="8" t="s">
        <v>1009</v>
      </c>
      <c r="M577" s="9" t="s">
        <v>2424</v>
      </c>
      <c r="N577" s="8" t="s">
        <v>2425</v>
      </c>
      <c r="O577" s="9" t="s">
        <v>2426</v>
      </c>
      <c r="P577" s="8" t="s">
        <v>2427</v>
      </c>
      <c r="Q577" s="10">
        <v>2.021763640017E12</v>
      </c>
      <c r="R577" s="10">
        <v>2.0211763640097E13</v>
      </c>
      <c r="S577" s="8" t="s">
        <v>2428</v>
      </c>
      <c r="T577" s="9" t="s">
        <v>2429</v>
      </c>
      <c r="U577" s="9" t="s">
        <v>2430</v>
      </c>
      <c r="V577" s="8" t="s">
        <v>62</v>
      </c>
      <c r="W577" s="9" t="s">
        <v>2434</v>
      </c>
      <c r="X577" s="8">
        <v>12113.0</v>
      </c>
      <c r="Y577" s="9" t="s">
        <v>52</v>
      </c>
      <c r="Z577" s="11" t="s">
        <v>2435</v>
      </c>
      <c r="AA577" s="12">
        <v>1.16601026E8</v>
      </c>
      <c r="AB577" s="9" t="s">
        <v>30</v>
      </c>
      <c r="AC577" s="9" t="s">
        <v>51</v>
      </c>
    </row>
    <row r="578" ht="14.25" customHeight="1">
      <c r="A578" s="8" t="s">
        <v>1063</v>
      </c>
      <c r="B578" s="9" t="s">
        <v>1064</v>
      </c>
      <c r="C578" s="8" t="s">
        <v>1065</v>
      </c>
      <c r="D578" s="9" t="s">
        <v>1064</v>
      </c>
      <c r="E578" s="9" t="s">
        <v>394</v>
      </c>
      <c r="F578" s="8" t="s">
        <v>1052</v>
      </c>
      <c r="G578" s="8" t="s">
        <v>1053</v>
      </c>
      <c r="H578" s="9" t="s">
        <v>1054</v>
      </c>
      <c r="I578" s="8" t="s">
        <v>1055</v>
      </c>
      <c r="J578" s="8" t="s">
        <v>94</v>
      </c>
      <c r="K578" s="9" t="s">
        <v>1056</v>
      </c>
      <c r="L578" s="8" t="s">
        <v>1057</v>
      </c>
      <c r="M578" s="9" t="s">
        <v>1058</v>
      </c>
      <c r="N578" s="8" t="s">
        <v>1059</v>
      </c>
      <c r="O578" s="9" t="s">
        <v>1060</v>
      </c>
      <c r="P578" s="8" t="s">
        <v>271</v>
      </c>
      <c r="Q578" s="10">
        <v>2.021763640019E12</v>
      </c>
      <c r="R578" s="10">
        <v>2.0211763640099E13</v>
      </c>
      <c r="S578" s="8" t="s">
        <v>2436</v>
      </c>
      <c r="T578" s="9" t="s">
        <v>2437</v>
      </c>
      <c r="U578" s="9" t="s">
        <v>2438</v>
      </c>
      <c r="V578" s="8" t="s">
        <v>47</v>
      </c>
      <c r="W578" s="9" t="s">
        <v>2439</v>
      </c>
      <c r="X578" s="8">
        <v>21101.0</v>
      </c>
      <c r="Y578" s="9" t="s">
        <v>1020</v>
      </c>
      <c r="Z578" s="11" t="s">
        <v>2440</v>
      </c>
      <c r="AA578" s="12">
        <v>2.40834108423E9</v>
      </c>
      <c r="AB578" s="9" t="s">
        <v>1018</v>
      </c>
      <c r="AC578" s="9" t="s">
        <v>107</v>
      </c>
    </row>
    <row r="579" ht="14.25" customHeight="1">
      <c r="A579" s="8" t="s">
        <v>1063</v>
      </c>
      <c r="B579" s="9" t="s">
        <v>1064</v>
      </c>
      <c r="C579" s="8" t="s">
        <v>1065</v>
      </c>
      <c r="D579" s="9" t="s">
        <v>1064</v>
      </c>
      <c r="E579" s="9" t="s">
        <v>394</v>
      </c>
      <c r="F579" s="8" t="s">
        <v>1052</v>
      </c>
      <c r="G579" s="8" t="s">
        <v>1053</v>
      </c>
      <c r="H579" s="9" t="s">
        <v>1054</v>
      </c>
      <c r="I579" s="8" t="s">
        <v>1055</v>
      </c>
      <c r="J579" s="8" t="s">
        <v>94</v>
      </c>
      <c r="K579" s="9" t="s">
        <v>1056</v>
      </c>
      <c r="L579" s="8" t="s">
        <v>1057</v>
      </c>
      <c r="M579" s="9" t="s">
        <v>1058</v>
      </c>
      <c r="N579" s="8" t="s">
        <v>1059</v>
      </c>
      <c r="O579" s="9" t="s">
        <v>1060</v>
      </c>
      <c r="P579" s="8" t="s">
        <v>271</v>
      </c>
      <c r="Q579" s="10">
        <v>2.021763640019E12</v>
      </c>
      <c r="R579" s="10">
        <v>2.0211763640099E13</v>
      </c>
      <c r="S579" s="8" t="s">
        <v>2436</v>
      </c>
      <c r="T579" s="9" t="s">
        <v>2437</v>
      </c>
      <c r="U579" s="9" t="s">
        <v>2438</v>
      </c>
      <c r="V579" s="8" t="s">
        <v>47</v>
      </c>
      <c r="W579" s="9" t="s">
        <v>2439</v>
      </c>
      <c r="X579" s="8">
        <v>22143.0</v>
      </c>
      <c r="Y579" s="9" t="s">
        <v>961</v>
      </c>
      <c r="Z579" s="11" t="s">
        <v>2441</v>
      </c>
      <c r="AA579" s="12">
        <v>1.85847335E8</v>
      </c>
      <c r="AB579" s="9" t="s">
        <v>1018</v>
      </c>
      <c r="AC579" s="9" t="s">
        <v>107</v>
      </c>
    </row>
    <row r="580" ht="14.25" customHeight="1">
      <c r="A580" s="8" t="s">
        <v>1063</v>
      </c>
      <c r="B580" s="9" t="s">
        <v>1064</v>
      </c>
      <c r="C580" s="8" t="s">
        <v>1065</v>
      </c>
      <c r="D580" s="9" t="s">
        <v>1064</v>
      </c>
      <c r="E580" s="9" t="s">
        <v>394</v>
      </c>
      <c r="F580" s="8" t="s">
        <v>1052</v>
      </c>
      <c r="G580" s="8" t="s">
        <v>1053</v>
      </c>
      <c r="H580" s="9" t="s">
        <v>1054</v>
      </c>
      <c r="I580" s="8" t="s">
        <v>1055</v>
      </c>
      <c r="J580" s="8" t="s">
        <v>94</v>
      </c>
      <c r="K580" s="9" t="s">
        <v>1056</v>
      </c>
      <c r="L580" s="8" t="s">
        <v>1057</v>
      </c>
      <c r="M580" s="9" t="s">
        <v>1058</v>
      </c>
      <c r="N580" s="8" t="s">
        <v>1059</v>
      </c>
      <c r="O580" s="9" t="s">
        <v>1060</v>
      </c>
      <c r="P580" s="8" t="s">
        <v>271</v>
      </c>
      <c r="Q580" s="10">
        <v>2.021763640019E12</v>
      </c>
      <c r="R580" s="10">
        <v>2.0211763640099E13</v>
      </c>
      <c r="S580" s="8" t="s">
        <v>2436</v>
      </c>
      <c r="T580" s="9" t="s">
        <v>2437</v>
      </c>
      <c r="U580" s="9" t="s">
        <v>2438</v>
      </c>
      <c r="V580" s="8" t="s">
        <v>47</v>
      </c>
      <c r="W580" s="9" t="s">
        <v>2439</v>
      </c>
      <c r="X580" s="8">
        <v>22229.0</v>
      </c>
      <c r="Y580" s="9" t="s">
        <v>1083</v>
      </c>
      <c r="Z580" s="11" t="s">
        <v>2442</v>
      </c>
      <c r="AA580" s="12">
        <v>1.635747012E9</v>
      </c>
      <c r="AB580" s="9" t="s">
        <v>1018</v>
      </c>
      <c r="AC580" s="9" t="s">
        <v>107</v>
      </c>
    </row>
    <row r="581" ht="14.25" customHeight="1">
      <c r="A581" s="8" t="s">
        <v>1063</v>
      </c>
      <c r="B581" s="9" t="s">
        <v>1064</v>
      </c>
      <c r="C581" s="8" t="s">
        <v>1065</v>
      </c>
      <c r="D581" s="9" t="s">
        <v>1064</v>
      </c>
      <c r="E581" s="9" t="s">
        <v>394</v>
      </c>
      <c r="F581" s="8" t="s">
        <v>1052</v>
      </c>
      <c r="G581" s="8" t="s">
        <v>1053</v>
      </c>
      <c r="H581" s="9" t="s">
        <v>1054</v>
      </c>
      <c r="I581" s="8" t="s">
        <v>1055</v>
      </c>
      <c r="J581" s="8" t="s">
        <v>94</v>
      </c>
      <c r="K581" s="9" t="s">
        <v>1056</v>
      </c>
      <c r="L581" s="8" t="s">
        <v>1057</v>
      </c>
      <c r="M581" s="9" t="s">
        <v>1058</v>
      </c>
      <c r="N581" s="8" t="s">
        <v>1059</v>
      </c>
      <c r="O581" s="9" t="s">
        <v>1060</v>
      </c>
      <c r="P581" s="8" t="s">
        <v>271</v>
      </c>
      <c r="Q581" s="10">
        <v>2.021763640019E12</v>
      </c>
      <c r="R581" s="10">
        <v>2.0211763640099E13</v>
      </c>
      <c r="S581" s="8" t="s">
        <v>2436</v>
      </c>
      <c r="T581" s="9" t="s">
        <v>2437</v>
      </c>
      <c r="U581" s="9" t="s">
        <v>2438</v>
      </c>
      <c r="V581" s="8" t="s">
        <v>47</v>
      </c>
      <c r="W581" s="9" t="s">
        <v>2439</v>
      </c>
      <c r="X581" s="8">
        <v>22292.0</v>
      </c>
      <c r="Y581" s="9" t="s">
        <v>1075</v>
      </c>
      <c r="Z581" s="11" t="s">
        <v>2443</v>
      </c>
      <c r="AA581" s="12">
        <v>1.594714739355E9</v>
      </c>
      <c r="AB581" s="9" t="s">
        <v>1018</v>
      </c>
      <c r="AC581" s="9" t="s">
        <v>107</v>
      </c>
    </row>
    <row r="582" ht="14.25" customHeight="1">
      <c r="A582" s="8" t="s">
        <v>1063</v>
      </c>
      <c r="B582" s="9" t="s">
        <v>1064</v>
      </c>
      <c r="C582" s="8" t="s">
        <v>1065</v>
      </c>
      <c r="D582" s="9" t="s">
        <v>1064</v>
      </c>
      <c r="E582" s="9" t="s">
        <v>394</v>
      </c>
      <c r="F582" s="8" t="s">
        <v>1052</v>
      </c>
      <c r="G582" s="8" t="s">
        <v>1053</v>
      </c>
      <c r="H582" s="9" t="s">
        <v>1054</v>
      </c>
      <c r="I582" s="8" t="s">
        <v>1055</v>
      </c>
      <c r="J582" s="8" t="s">
        <v>94</v>
      </c>
      <c r="K582" s="9" t="s">
        <v>1056</v>
      </c>
      <c r="L582" s="8" t="s">
        <v>1057</v>
      </c>
      <c r="M582" s="9" t="s">
        <v>1058</v>
      </c>
      <c r="N582" s="8" t="s">
        <v>1059</v>
      </c>
      <c r="O582" s="9" t="s">
        <v>1060</v>
      </c>
      <c r="P582" s="8" t="s">
        <v>271</v>
      </c>
      <c r="Q582" s="10">
        <v>2.021763640019E12</v>
      </c>
      <c r="R582" s="10">
        <v>2.0211763640099E13</v>
      </c>
      <c r="S582" s="8" t="s">
        <v>2436</v>
      </c>
      <c r="T582" s="9" t="s">
        <v>2437</v>
      </c>
      <c r="U582" s="9" t="s">
        <v>2438</v>
      </c>
      <c r="V582" s="8" t="s">
        <v>62</v>
      </c>
      <c r="W582" s="9" t="s">
        <v>2444</v>
      </c>
      <c r="X582" s="8">
        <v>21101.0</v>
      </c>
      <c r="Y582" s="9" t="s">
        <v>1020</v>
      </c>
      <c r="Z582" s="11" t="s">
        <v>2445</v>
      </c>
      <c r="AA582" s="12">
        <v>3.294905659E8</v>
      </c>
      <c r="AB582" s="9" t="s">
        <v>1018</v>
      </c>
      <c r="AC582" s="9" t="s">
        <v>107</v>
      </c>
    </row>
    <row r="583" ht="14.25" customHeight="1">
      <c r="A583" s="8" t="s">
        <v>1063</v>
      </c>
      <c r="B583" s="9" t="s">
        <v>1064</v>
      </c>
      <c r="C583" s="8" t="s">
        <v>1065</v>
      </c>
      <c r="D583" s="9" t="s">
        <v>1064</v>
      </c>
      <c r="E583" s="9" t="s">
        <v>394</v>
      </c>
      <c r="F583" s="8" t="s">
        <v>1052</v>
      </c>
      <c r="G583" s="8" t="s">
        <v>1053</v>
      </c>
      <c r="H583" s="9" t="s">
        <v>1054</v>
      </c>
      <c r="I583" s="8" t="s">
        <v>1055</v>
      </c>
      <c r="J583" s="8" t="s">
        <v>94</v>
      </c>
      <c r="K583" s="9" t="s">
        <v>1056</v>
      </c>
      <c r="L583" s="8" t="s">
        <v>1057</v>
      </c>
      <c r="M583" s="9" t="s">
        <v>1058</v>
      </c>
      <c r="N583" s="8" t="s">
        <v>1059</v>
      </c>
      <c r="O583" s="9" t="s">
        <v>1060</v>
      </c>
      <c r="P583" s="8" t="s">
        <v>271</v>
      </c>
      <c r="Q583" s="10">
        <v>2.021763640019E12</v>
      </c>
      <c r="R583" s="10">
        <v>2.0211763640099E13</v>
      </c>
      <c r="S583" s="8" t="s">
        <v>2436</v>
      </c>
      <c r="T583" s="9" t="s">
        <v>2437</v>
      </c>
      <c r="U583" s="9" t="s">
        <v>2438</v>
      </c>
      <c r="V583" s="8" t="s">
        <v>62</v>
      </c>
      <c r="W583" s="9" t="s">
        <v>2444</v>
      </c>
      <c r="X583" s="8">
        <v>22143.0</v>
      </c>
      <c r="Y583" s="9" t="s">
        <v>961</v>
      </c>
      <c r="Z583" s="11" t="s">
        <v>2446</v>
      </c>
      <c r="AA583" s="12">
        <v>4.576262E7</v>
      </c>
      <c r="AB583" s="9" t="s">
        <v>1018</v>
      </c>
      <c r="AC583" s="9" t="s">
        <v>107</v>
      </c>
    </row>
    <row r="584" ht="14.25" customHeight="1">
      <c r="A584" s="8" t="s">
        <v>1063</v>
      </c>
      <c r="B584" s="9" t="s">
        <v>1064</v>
      </c>
      <c r="C584" s="8" t="s">
        <v>1065</v>
      </c>
      <c r="D584" s="9" t="s">
        <v>1064</v>
      </c>
      <c r="E584" s="9" t="s">
        <v>394</v>
      </c>
      <c r="F584" s="8" t="s">
        <v>1052</v>
      </c>
      <c r="G584" s="8" t="s">
        <v>1053</v>
      </c>
      <c r="H584" s="9" t="s">
        <v>1054</v>
      </c>
      <c r="I584" s="8" t="s">
        <v>1055</v>
      </c>
      <c r="J584" s="8" t="s">
        <v>94</v>
      </c>
      <c r="K584" s="9" t="s">
        <v>1056</v>
      </c>
      <c r="L584" s="8" t="s">
        <v>1057</v>
      </c>
      <c r="M584" s="9" t="s">
        <v>1058</v>
      </c>
      <c r="N584" s="8" t="s">
        <v>1059</v>
      </c>
      <c r="O584" s="9" t="s">
        <v>1060</v>
      </c>
      <c r="P584" s="8" t="s">
        <v>271</v>
      </c>
      <c r="Q584" s="10">
        <v>2.021763640019E12</v>
      </c>
      <c r="R584" s="10">
        <v>2.0211763640099E13</v>
      </c>
      <c r="S584" s="8" t="s">
        <v>2436</v>
      </c>
      <c r="T584" s="9" t="s">
        <v>2437</v>
      </c>
      <c r="U584" s="9" t="s">
        <v>2438</v>
      </c>
      <c r="V584" s="8" t="s">
        <v>62</v>
      </c>
      <c r="W584" s="9" t="s">
        <v>2444</v>
      </c>
      <c r="X584" s="8">
        <v>22292.0</v>
      </c>
      <c r="Y584" s="9" t="s">
        <v>1075</v>
      </c>
      <c r="Z584" s="11" t="s">
        <v>2447</v>
      </c>
      <c r="AA584" s="12">
        <v>3.981439377E7</v>
      </c>
      <c r="AB584" s="9" t="s">
        <v>1018</v>
      </c>
      <c r="AC584" s="9" t="s">
        <v>107</v>
      </c>
    </row>
    <row r="585" ht="14.25" customHeight="1">
      <c r="A585" s="8" t="s">
        <v>1063</v>
      </c>
      <c r="B585" s="9" t="s">
        <v>1064</v>
      </c>
      <c r="C585" s="8" t="s">
        <v>1065</v>
      </c>
      <c r="D585" s="9" t="s">
        <v>1064</v>
      </c>
      <c r="E585" s="9" t="s">
        <v>250</v>
      </c>
      <c r="F585" s="8" t="s">
        <v>2154</v>
      </c>
      <c r="G585" s="8" t="s">
        <v>2155</v>
      </c>
      <c r="H585" s="9" t="s">
        <v>2448</v>
      </c>
      <c r="I585" s="8" t="s">
        <v>2449</v>
      </c>
      <c r="J585" s="8" t="s">
        <v>119</v>
      </c>
      <c r="K585" s="9" t="s">
        <v>2450</v>
      </c>
      <c r="L585" s="8" t="s">
        <v>2159</v>
      </c>
      <c r="M585" s="9" t="s">
        <v>2160</v>
      </c>
      <c r="N585" s="8" t="s">
        <v>2451</v>
      </c>
      <c r="O585" s="9" t="s">
        <v>2452</v>
      </c>
      <c r="P585" s="8" t="s">
        <v>38</v>
      </c>
      <c r="Q585" s="10">
        <v>2.020763640062E12</v>
      </c>
      <c r="R585" s="10">
        <v>2.020176364013E13</v>
      </c>
      <c r="S585" s="8" t="s">
        <v>2453</v>
      </c>
      <c r="T585" s="9" t="s">
        <v>2454</v>
      </c>
      <c r="U585" s="9" t="s">
        <v>2455</v>
      </c>
      <c r="V585" s="8" t="s">
        <v>47</v>
      </c>
      <c r="W585" s="9" t="s">
        <v>2456</v>
      </c>
      <c r="X585" s="8">
        <v>11101.0</v>
      </c>
      <c r="Y585" s="9" t="s">
        <v>49</v>
      </c>
      <c r="Z585" s="11" t="s">
        <v>2457</v>
      </c>
      <c r="AA585" s="12">
        <v>1.0E8</v>
      </c>
      <c r="AB585" s="9" t="s">
        <v>1339</v>
      </c>
      <c r="AC585" s="9" t="s">
        <v>1340</v>
      </c>
    </row>
    <row r="586" ht="14.25" customHeight="1">
      <c r="A586" s="8" t="s">
        <v>1063</v>
      </c>
      <c r="B586" s="9" t="s">
        <v>1064</v>
      </c>
      <c r="C586" s="8" t="s">
        <v>1065</v>
      </c>
      <c r="D586" s="9" t="s">
        <v>1064</v>
      </c>
      <c r="E586" s="9" t="s">
        <v>250</v>
      </c>
      <c r="F586" s="8" t="s">
        <v>2154</v>
      </c>
      <c r="G586" s="8" t="s">
        <v>2155</v>
      </c>
      <c r="H586" s="9" t="s">
        <v>2448</v>
      </c>
      <c r="I586" s="8" t="s">
        <v>2449</v>
      </c>
      <c r="J586" s="8" t="s">
        <v>119</v>
      </c>
      <c r="K586" s="9" t="s">
        <v>2450</v>
      </c>
      <c r="L586" s="8" t="s">
        <v>2159</v>
      </c>
      <c r="M586" s="9" t="s">
        <v>2160</v>
      </c>
      <c r="N586" s="8" t="s">
        <v>2451</v>
      </c>
      <c r="O586" s="9" t="s">
        <v>2452</v>
      </c>
      <c r="P586" s="8" t="s">
        <v>38</v>
      </c>
      <c r="Q586" s="10">
        <v>2.020763640062E12</v>
      </c>
      <c r="R586" s="10">
        <v>2.020176364013E13</v>
      </c>
      <c r="S586" s="8" t="s">
        <v>2453</v>
      </c>
      <c r="T586" s="9" t="s">
        <v>2454</v>
      </c>
      <c r="U586" s="9" t="s">
        <v>2455</v>
      </c>
      <c r="V586" s="8" t="s">
        <v>62</v>
      </c>
      <c r="W586" s="9" t="s">
        <v>2458</v>
      </c>
      <c r="X586" s="8">
        <v>11101.0</v>
      </c>
      <c r="Y586" s="9" t="s">
        <v>49</v>
      </c>
      <c r="Z586" s="11" t="s">
        <v>2459</v>
      </c>
      <c r="AA586" s="12">
        <v>7.0E8</v>
      </c>
      <c r="AB586" s="9" t="s">
        <v>1339</v>
      </c>
      <c r="AC586" s="9" t="s">
        <v>1340</v>
      </c>
    </row>
    <row r="587" ht="14.25" customHeight="1">
      <c r="A587" s="8" t="s">
        <v>1063</v>
      </c>
      <c r="B587" s="9" t="s">
        <v>1064</v>
      </c>
      <c r="C587" s="8" t="s">
        <v>1065</v>
      </c>
      <c r="D587" s="9" t="s">
        <v>1064</v>
      </c>
      <c r="E587" s="9" t="s">
        <v>250</v>
      </c>
      <c r="F587" s="8" t="s">
        <v>2154</v>
      </c>
      <c r="G587" s="8" t="s">
        <v>2155</v>
      </c>
      <c r="H587" s="9" t="s">
        <v>2448</v>
      </c>
      <c r="I587" s="8" t="s">
        <v>2449</v>
      </c>
      <c r="J587" s="8" t="s">
        <v>119</v>
      </c>
      <c r="K587" s="9" t="s">
        <v>2450</v>
      </c>
      <c r="L587" s="8" t="s">
        <v>2159</v>
      </c>
      <c r="M587" s="9" t="s">
        <v>2160</v>
      </c>
      <c r="N587" s="8" t="s">
        <v>2451</v>
      </c>
      <c r="O587" s="9" t="s">
        <v>2452</v>
      </c>
      <c r="P587" s="8" t="s">
        <v>38</v>
      </c>
      <c r="Q587" s="10">
        <v>2.020763640062E12</v>
      </c>
      <c r="R587" s="10">
        <v>2.020176364013E13</v>
      </c>
      <c r="S587" s="8" t="s">
        <v>2453</v>
      </c>
      <c r="T587" s="9" t="s">
        <v>2454</v>
      </c>
      <c r="U587" s="9" t="s">
        <v>2455</v>
      </c>
      <c r="V587" s="8" t="s">
        <v>65</v>
      </c>
      <c r="W587" s="9" t="s">
        <v>2460</v>
      </c>
      <c r="X587" s="8">
        <v>11101.0</v>
      </c>
      <c r="Y587" s="9" t="s">
        <v>49</v>
      </c>
      <c r="Z587" s="11" t="s">
        <v>2461</v>
      </c>
      <c r="AA587" s="12">
        <v>1.0E8</v>
      </c>
      <c r="AB587" s="9" t="s">
        <v>1339</v>
      </c>
      <c r="AC587" s="9" t="s">
        <v>1340</v>
      </c>
    </row>
    <row r="588" ht="14.25" customHeight="1">
      <c r="A588" s="8" t="s">
        <v>1063</v>
      </c>
      <c r="B588" s="9" t="s">
        <v>1064</v>
      </c>
      <c r="C588" s="8" t="s">
        <v>1065</v>
      </c>
      <c r="D588" s="9" t="s">
        <v>1064</v>
      </c>
      <c r="E588" s="9" t="s">
        <v>250</v>
      </c>
      <c r="F588" s="8" t="s">
        <v>2154</v>
      </c>
      <c r="G588" s="8" t="s">
        <v>2155</v>
      </c>
      <c r="H588" s="9" t="s">
        <v>2448</v>
      </c>
      <c r="I588" s="8" t="s">
        <v>2449</v>
      </c>
      <c r="J588" s="8" t="s">
        <v>119</v>
      </c>
      <c r="K588" s="9" t="s">
        <v>2450</v>
      </c>
      <c r="L588" s="8" t="s">
        <v>2159</v>
      </c>
      <c r="M588" s="9" t="s">
        <v>2160</v>
      </c>
      <c r="N588" s="8" t="s">
        <v>2451</v>
      </c>
      <c r="O588" s="9" t="s">
        <v>2452</v>
      </c>
      <c r="P588" s="8" t="s">
        <v>38</v>
      </c>
      <c r="Q588" s="10">
        <v>2.020763640062E12</v>
      </c>
      <c r="R588" s="10">
        <v>2.020176364013E13</v>
      </c>
      <c r="S588" s="8" t="s">
        <v>2453</v>
      </c>
      <c r="T588" s="9" t="s">
        <v>2454</v>
      </c>
      <c r="U588" s="9" t="s">
        <v>2455</v>
      </c>
      <c r="V588" s="8" t="s">
        <v>70</v>
      </c>
      <c r="W588" s="9" t="s">
        <v>2462</v>
      </c>
      <c r="X588" s="8">
        <v>11101.0</v>
      </c>
      <c r="Y588" s="9" t="s">
        <v>49</v>
      </c>
      <c r="Z588" s="11" t="s">
        <v>2463</v>
      </c>
      <c r="AA588" s="12">
        <v>1.0E8</v>
      </c>
      <c r="AB588" s="9" t="s">
        <v>1339</v>
      </c>
      <c r="AC588" s="9" t="s">
        <v>1340</v>
      </c>
    </row>
  </sheetData>
  <autoFilter ref="$A$1:$AC$588"/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F96D09478A754DABC52D93E648FDF1" ma:contentTypeVersion="2" ma:contentTypeDescription="Crear nuevo documento." ma:contentTypeScope="" ma:versionID="fea703cc466a8581a8f4aa4933a5d51b">
  <xsd:schema xmlns:xsd="http://www.w3.org/2001/XMLSchema" xmlns:xs="http://www.w3.org/2001/XMLSchema" xmlns:p="http://schemas.microsoft.com/office/2006/metadata/properties" xmlns:ns2="c779bea8-1088-4025-9f67-261dcf443e18" targetNamespace="http://schemas.microsoft.com/office/2006/metadata/properties" ma:root="true" ma:fieldsID="bffee17bd7783cdff1ccf42523a60553" ns2:_="">
    <xsd:import namespace="c779bea8-1088-4025-9f67-261dcf443e18"/>
    <xsd:element name="properties">
      <xsd:complexType>
        <xsd:sequence>
          <xsd:element name="documentManagement">
            <xsd:complexType>
              <xsd:all>
                <xsd:element ref="ns2:Fecha" minOccurs="0"/>
                <xsd:element ref="ns2:Descrip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bea8-1088-4025-9f67-261dcf443e18" elementFormDefault="qualified">
    <xsd:import namespace="http://schemas.microsoft.com/office/2006/documentManagement/types"/>
    <xsd:import namespace="http://schemas.microsoft.com/office/infopath/2007/PartnerControls"/>
    <xsd:element name="Fecha" ma:index="8" nillable="true" ma:displayName="Fecha" ma:internalName="Fecha">
      <xsd:simpleType>
        <xsd:restriction base="dms:Text">
          <xsd:maxLength value="255"/>
        </xsd:restriction>
      </xsd:simpleType>
    </xsd:element>
    <xsd:element name="Descripci_x00f3_n" ma:index="9" nillable="true" ma:displayName="Descripción" ma:internalName="Descripci_x00f3_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c779bea8-1088-4025-9f67-261dcf443e18">Plan operativo anual de inversión vigencia 2021</Descripci_x00f3_n>
    <Fecha xmlns="c779bea8-1088-4025-9f67-261dcf443e18">08/09/2021</Fecha>
  </documentManagement>
</p:properties>
</file>

<file path=customXml/itemProps1.xml><?xml version="1.0" encoding="utf-8"?>
<ds:datastoreItem xmlns:ds="http://schemas.openxmlformats.org/officeDocument/2006/customXml" ds:itemID="{5E158DB1-6546-4301-B4C3-C1AAFA6750B2}"/>
</file>

<file path=customXml/itemProps2.xml><?xml version="1.0" encoding="utf-8"?>
<ds:datastoreItem xmlns:ds="http://schemas.openxmlformats.org/officeDocument/2006/customXml" ds:itemID="{6D458E10-8A02-4CA7-8115-FFF0E8E76230}"/>
</file>

<file path=customXml/itemProps3.xml><?xml version="1.0" encoding="utf-8"?>
<ds:datastoreItem xmlns:ds="http://schemas.openxmlformats.org/officeDocument/2006/customXml" ds:itemID="{A012D3C9-8BB2-43B3-A21B-96987CD97E58}"/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POAI 2021</dc:title>
  <dc:creator>Juan Camilo</dc:creator>
  <cp:lastModifiedBy>Sebastian Reyes Sarmiento</cp:lastModifiedBy>
  <dcterms:created xsi:type="dcterms:W3CDTF">2021-08-30T04:13:04Z</dcterms:created>
  <dcterms:modified xsi:type="dcterms:W3CDTF">2021-09-07T23:07:40Z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0x010100B2F96D09478A754DABC52D93E648FDF1</vt:lpwstr>
  </property>
</Properties>
</file>